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5" windowWidth="19440" windowHeight="11040"/>
  </bookViews>
  <sheets>
    <sheet name="Calculator" sheetId="5" r:id="rId1"/>
    <sheet name="Example" sheetId="1" r:id="rId2"/>
    <sheet name="Example (2)" sheetId="6" r:id="rId3"/>
    <sheet name="--" sheetId="7" r:id="rId4"/>
    <sheet name="-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6" l="1"/>
  <c r="E71" i="6"/>
  <c r="E70" i="6"/>
  <c r="C69" i="6"/>
  <c r="C68" i="6"/>
  <c r="C67" i="6"/>
  <c r="C66" i="6"/>
  <c r="C65" i="6"/>
  <c r="C64" i="6"/>
  <c r="E61" i="6"/>
  <c r="F61" i="6" s="1"/>
  <c r="C61" i="6"/>
  <c r="F57" i="6"/>
  <c r="E57" i="6"/>
  <c r="C57" i="6"/>
  <c r="E56" i="6"/>
  <c r="F56" i="6" s="1"/>
  <c r="C56" i="6"/>
  <c r="I50" i="6"/>
  <c r="I51" i="6" s="1"/>
  <c r="E48" i="6"/>
  <c r="H48" i="6" s="1"/>
  <c r="E46" i="6"/>
  <c r="H46" i="6" s="1"/>
  <c r="H44" i="6"/>
  <c r="H50" i="6" s="1"/>
  <c r="H51" i="6" s="1"/>
  <c r="E44" i="6"/>
  <c r="H33" i="6"/>
  <c r="G34" i="6" s="1"/>
  <c r="G35" i="6" s="1"/>
  <c r="G36" i="6" s="1"/>
  <c r="E69" i="1"/>
  <c r="E68" i="1"/>
  <c r="E67" i="1"/>
  <c r="C66" i="1"/>
  <c r="C65" i="1"/>
  <c r="C64" i="1"/>
  <c r="C63" i="1"/>
  <c r="C62" i="1"/>
  <c r="C61" i="1"/>
  <c r="E58" i="1"/>
  <c r="F58" i="1" s="1"/>
  <c r="C58" i="1"/>
  <c r="E54" i="1"/>
  <c r="F54" i="1" s="1"/>
  <c r="C54" i="1"/>
  <c r="E53" i="1"/>
  <c r="F53" i="1" s="1"/>
  <c r="C53" i="1"/>
  <c r="I47" i="1"/>
  <c r="I48" i="1" s="1"/>
  <c r="E45" i="1"/>
  <c r="H45" i="1" s="1"/>
  <c r="E43" i="1"/>
  <c r="F43" i="1" s="1"/>
  <c r="E41" i="1"/>
  <c r="E47" i="1" s="1"/>
  <c r="E48" i="1" s="1"/>
  <c r="H30" i="1"/>
  <c r="F31" i="1" s="1"/>
  <c r="F32" i="1" s="1"/>
  <c r="F33" i="1" s="1"/>
  <c r="E65" i="1" s="1"/>
  <c r="E69" i="6" l="1"/>
  <c r="F69" i="6" s="1"/>
  <c r="D34" i="6"/>
  <c r="D35" i="6" s="1"/>
  <c r="D36" i="6" s="1"/>
  <c r="E66" i="6" s="1"/>
  <c r="E50" i="6"/>
  <c r="E51" i="6" s="1"/>
  <c r="E34" i="6"/>
  <c r="E35" i="6" s="1"/>
  <c r="E36" i="6" s="1"/>
  <c r="E67" i="6" s="1"/>
  <c r="F48" i="6"/>
  <c r="B34" i="6"/>
  <c r="B35" i="6" s="1"/>
  <c r="F34" i="6"/>
  <c r="F35" i="6" s="1"/>
  <c r="F36" i="6" s="1"/>
  <c r="E68" i="6" s="1"/>
  <c r="F46" i="6"/>
  <c r="C34" i="6"/>
  <c r="C35" i="6" s="1"/>
  <c r="C36" i="6" s="1"/>
  <c r="E65" i="6" s="1"/>
  <c r="F44" i="6"/>
  <c r="H43" i="1"/>
  <c r="C31" i="1"/>
  <c r="C32" i="1" s="1"/>
  <c r="C33" i="1" s="1"/>
  <c r="E62" i="1" s="1"/>
  <c r="F41" i="1"/>
  <c r="F47" i="1" s="1"/>
  <c r="F48" i="1" s="1"/>
  <c r="D31" i="1"/>
  <c r="D32" i="1" s="1"/>
  <c r="D33" i="1" s="1"/>
  <c r="E63" i="1" s="1"/>
  <c r="H41" i="1"/>
  <c r="H47" i="1" s="1"/>
  <c r="H48" i="1" s="1"/>
  <c r="G31" i="1"/>
  <c r="G32" i="1" s="1"/>
  <c r="G33" i="1" s="1"/>
  <c r="E66" i="1" s="1"/>
  <c r="F66" i="1" s="1"/>
  <c r="G65" i="1"/>
  <c r="F65" i="1"/>
  <c r="F45" i="1"/>
  <c r="E31" i="1"/>
  <c r="E32" i="1" s="1"/>
  <c r="E33" i="1" s="1"/>
  <c r="E64" i="1" s="1"/>
  <c r="B31" i="1"/>
  <c r="B32" i="1" s="1"/>
  <c r="F29" i="5"/>
  <c r="F27" i="5"/>
  <c r="E53" i="5"/>
  <c r="E52" i="5"/>
  <c r="E51" i="5"/>
  <c r="E29" i="5"/>
  <c r="F50" i="6" l="1"/>
  <c r="F51" i="6" s="1"/>
  <c r="B36" i="6"/>
  <c r="E64" i="6" s="1"/>
  <c r="G38" i="6"/>
  <c r="G39" i="6" s="1"/>
  <c r="F68" i="6"/>
  <c r="G68" i="6"/>
  <c r="G67" i="6"/>
  <c r="F67" i="6"/>
  <c r="B33" i="1"/>
  <c r="E61" i="1" s="1"/>
  <c r="G35" i="1"/>
  <c r="G36" i="1" s="1"/>
  <c r="G64" i="1"/>
  <c r="F64" i="1"/>
  <c r="E37" i="5"/>
  <c r="F37" i="5" s="1"/>
  <c r="C50" i="5" l="1"/>
  <c r="C49" i="5"/>
  <c r="C48" i="5"/>
  <c r="C47" i="5"/>
  <c r="C46" i="5"/>
  <c r="C45" i="5"/>
  <c r="E42" i="5"/>
  <c r="F42" i="5" s="1"/>
  <c r="C42" i="5"/>
  <c r="E38" i="5"/>
  <c r="F38" i="5" s="1"/>
  <c r="C38" i="5"/>
  <c r="C37" i="5"/>
  <c r="I31" i="5"/>
  <c r="I32" i="5" s="1"/>
  <c r="E27" i="5"/>
  <c r="H27" i="5" s="1"/>
  <c r="E25" i="5"/>
  <c r="H25" i="5" s="1"/>
  <c r="H11" i="5"/>
  <c r="E12" i="5" s="1"/>
  <c r="E13" i="5" l="1"/>
  <c r="E14" i="5" s="1"/>
  <c r="E48" i="5" s="1"/>
  <c r="H29" i="5"/>
  <c r="E31" i="5"/>
  <c r="E32" i="5" s="1"/>
  <c r="G48" i="5"/>
  <c r="B12" i="5"/>
  <c r="D12" i="5"/>
  <c r="F12" i="5"/>
  <c r="C12" i="5"/>
  <c r="G12" i="5"/>
  <c r="G13" i="5" s="1"/>
  <c r="G14" i="5" s="1"/>
  <c r="E50" i="5" s="1"/>
  <c r="F25" i="5"/>
  <c r="F31" i="5" l="1"/>
  <c r="F32" i="5" s="1"/>
  <c r="C13" i="5"/>
  <c r="C14" i="5" s="1"/>
  <c r="E46" i="5" s="1"/>
  <c r="F13" i="5"/>
  <c r="F14" i="5" s="1"/>
  <c r="E49" i="5" s="1"/>
  <c r="G49" i="5" s="1"/>
  <c r="B13" i="5"/>
  <c r="B14" i="5" s="1"/>
  <c r="E45" i="5" s="1"/>
  <c r="D13" i="5"/>
  <c r="D14" i="5" s="1"/>
  <c r="E47" i="5" s="1"/>
  <c r="F48" i="5"/>
  <c r="H31" i="5"/>
  <c r="H32" i="5" s="1"/>
  <c r="F49" i="5" l="1"/>
  <c r="G17" i="5"/>
  <c r="G18" i="5" s="1"/>
</calcChain>
</file>

<file path=xl/sharedStrings.xml><?xml version="1.0" encoding="utf-8"?>
<sst xmlns="http://schemas.openxmlformats.org/spreadsheetml/2006/main" count="349" uniqueCount="153">
  <si>
    <t>Drink 1</t>
  </si>
  <si>
    <t xml:space="preserve">Drink 2 </t>
  </si>
  <si>
    <t xml:space="preserve">Drink 3 </t>
  </si>
  <si>
    <t xml:space="preserve">Drink 4 </t>
  </si>
  <si>
    <t>Drink 5</t>
  </si>
  <si>
    <t>Drink 6</t>
  </si>
  <si>
    <t>Drink 8</t>
  </si>
  <si>
    <t>Prosecco</t>
  </si>
  <si>
    <t>Beer bottle</t>
  </si>
  <si>
    <t>Cider Bottle</t>
  </si>
  <si>
    <t xml:space="preserve">Total number of glasses of alcohol available: </t>
  </si>
  <si>
    <t xml:space="preserve">Avge number of glasses per head (2.5-3): </t>
  </si>
  <si>
    <t xml:space="preserve">Meal Drinks </t>
  </si>
  <si>
    <t xml:space="preserve">To Order </t>
  </si>
  <si>
    <t xml:space="preserve">Totals: </t>
  </si>
  <si>
    <t xml:space="preserve">Glass per head (2.5-3): </t>
  </si>
  <si>
    <t>Drink 2</t>
  </si>
  <si>
    <t xml:space="preserve">Drink 8 </t>
  </si>
  <si>
    <t>Toast Drinks</t>
  </si>
  <si>
    <t>Glass</t>
  </si>
  <si>
    <t>Bottle</t>
  </si>
  <si>
    <t xml:space="preserve">Drink 1 </t>
  </si>
  <si>
    <t>Bottle/jug</t>
  </si>
  <si>
    <t>Order</t>
  </si>
  <si>
    <t>Drink 3</t>
  </si>
  <si>
    <t>Drink 4</t>
  </si>
  <si>
    <t>Reception Drinks:</t>
  </si>
  <si>
    <t>Replace the drinks with those of your choice, make sure the unit is the same i.e Prosecco is served in glasses (5 to a bottle), Beer in single bottles,</t>
  </si>
  <si>
    <t>a cocktail would be worked out so it can be made up in  2 litre jugs to serve 8 glasses each, this is the same with the soft drinks</t>
  </si>
  <si>
    <t xml:space="preserve">Red wine </t>
  </si>
  <si>
    <t>White wine</t>
  </si>
  <si>
    <t>Rose wine</t>
  </si>
  <si>
    <t xml:space="preserve">Cocktail </t>
  </si>
  <si>
    <t>Pimms</t>
  </si>
  <si>
    <t>For drinks reception and meal</t>
  </si>
  <si>
    <t xml:space="preserve">For drinks reception and speeches </t>
  </si>
  <si>
    <t xml:space="preserve">Litres soft </t>
  </si>
  <si>
    <t>bottles spirit (75cl)</t>
  </si>
  <si>
    <t>This calculates the total number of bottles/jugs required to supply those drinks</t>
  </si>
  <si>
    <t>Bottles</t>
  </si>
  <si>
    <t xml:space="preserve">This gives a percentage for each drink out of the total served (minus the soft drinks).  </t>
  </si>
  <si>
    <t xml:space="preserve">This works out the total number of glasses needed for the drinks reception using a calulator of 2.5 per head  </t>
  </si>
  <si>
    <t>We would recommend half a bottle of wine per adult, but white wine is usually more popular than red so it has calculated a range for you to choose from</t>
  </si>
  <si>
    <t>Rose and white wine tend to be popular with the same guests so make sure you still have enough red wine available</t>
  </si>
  <si>
    <t>Half  bottle per person</t>
  </si>
  <si>
    <r>
      <rPr>
        <sz val="12"/>
        <color rgb="FF7030A0"/>
        <rFont val="Calibri (Body)"/>
      </rPr>
      <t xml:space="preserve">CHECK </t>
    </r>
    <r>
      <rPr>
        <sz val="12"/>
        <color rgb="FF7030A0"/>
        <rFont val="Calibri"/>
        <family val="2"/>
        <scheme val="minor"/>
      </rPr>
      <t>- This is the total number of glasses of wine per person - should be between 2 to 3</t>
    </r>
  </si>
  <si>
    <t>Alter the number in red to suit your guests within the minimum-maximum range suggested</t>
  </si>
  <si>
    <t>CHECK - This gives an idea of the number of drinks per head available overall, it should be between 2.5 to 3</t>
  </si>
  <si>
    <t>This adds the total number of alcoholic drinks being served to guests (it doesn't include the soft drinks column)</t>
  </si>
  <si>
    <t>You would be welcome to continue serving one or two of the reception drinks in the meal but you will need to purchase a few more as follows:</t>
  </si>
  <si>
    <t>Orange Juice</t>
  </si>
  <si>
    <t>Total Number  of Drinks</t>
  </si>
  <si>
    <t>8 glass per jug</t>
  </si>
  <si>
    <t>5 glass per bottle</t>
  </si>
  <si>
    <t xml:space="preserve">to </t>
  </si>
  <si>
    <t>Minimum                               Maximum</t>
  </si>
  <si>
    <t>NB: YOU MAY ALSO WISH TO REDUCE THE NUMBER OF BOTTLES OF WINE YOU HAVE CHOSEN ABOVE</t>
  </si>
  <si>
    <t>Please note that your final quantities should depend on how much you estimate that your guests will drink; these are based on average quantities, and the more choice you have, the more you will have left over</t>
  </si>
  <si>
    <r>
      <rPr>
        <sz val="12"/>
        <color theme="9" tint="-0.499984740745262"/>
        <rFont val="Calibri"/>
        <family val="2"/>
        <scheme val="minor"/>
      </rPr>
      <t>If you are</t>
    </r>
    <r>
      <rPr>
        <b/>
        <sz val="12"/>
        <color theme="9" tint="-0.499984740745262"/>
        <rFont val="Calibri"/>
        <family val="2"/>
        <scheme val="minor"/>
      </rPr>
      <t xml:space="preserve"> </t>
    </r>
    <r>
      <rPr>
        <u/>
        <sz val="12"/>
        <color theme="9" tint="-0.499984740745262"/>
        <rFont val="Calibri (Body)"/>
      </rPr>
      <t>not</t>
    </r>
    <r>
      <rPr>
        <sz val="12"/>
        <color theme="9" tint="-0.499984740745262"/>
        <rFont val="Calibri (Body)"/>
      </rPr>
      <t xml:space="preserve"> planning to serve another choice in the meal, make the total zero, we have allowed for 3 bottles for one in every five adult guests</t>
    </r>
  </si>
  <si>
    <t>Glasses/bottles</t>
  </si>
  <si>
    <t>Jugs/bottles</t>
  </si>
  <si>
    <t>No need to fill this in - it automatically allows each adult to have one glass of Fizz for the speeches (we will make a soft drink option available too)</t>
  </si>
  <si>
    <t>For drinks reception (please add extra if you are havingin the meal too)</t>
  </si>
  <si>
    <t>For drinks reception (we would normally expect to use 200ml of spirit with 1700ml of mixer per jug)</t>
  </si>
  <si>
    <t>For drinks reception (for Pimms you will need 280ml Pimms to 1600ml lemonade)</t>
  </si>
  <si>
    <t>1. NUMBERS?</t>
  </si>
  <si>
    <t>INCREASE THE NUMBER IF YOU AREN'T SERVING ROSE</t>
  </si>
  <si>
    <t>This automatically allows for 10% of the guests to have 2 soft drinks each (with 8 drinks to a jug)</t>
  </si>
  <si>
    <t xml:space="preserve">Total amounts to order: </t>
  </si>
  <si>
    <t>Red Wine</t>
  </si>
  <si>
    <t>White Wine</t>
  </si>
  <si>
    <t>Rose Wine</t>
  </si>
  <si>
    <t>For the meal</t>
  </si>
  <si>
    <t>STEPS TO FOLLOW:</t>
  </si>
  <si>
    <t>2. DRINKS CHOICES?</t>
  </si>
  <si>
    <t>3. QUANTITIES?</t>
  </si>
  <si>
    <t>4. WINE IN THE MEAL?</t>
  </si>
  <si>
    <t>5. BEER IN THE MEAL?</t>
  </si>
  <si>
    <t>RED:</t>
  </si>
  <si>
    <t>WHITE:</t>
  </si>
  <si>
    <t>ROSE:</t>
  </si>
  <si>
    <t>STOP TO CHECK:</t>
  </si>
  <si>
    <t>STOP TO CHECK</t>
  </si>
  <si>
    <t>WHAT TO ORDER:</t>
  </si>
  <si>
    <t>REMINDER:</t>
  </si>
  <si>
    <t>DODMOOR GUIDE TO HELP CALCULATE THE DRINKS TO ORDER FOR YOUR WEDDING DAY:</t>
  </si>
  <si>
    <t>Please enter the number of adults attending the daytime reception in this highlighted box</t>
  </si>
  <si>
    <t>Please replace the blue text in each highlighted box with your own choices for the drinks reception (you can leave some blank)</t>
  </si>
  <si>
    <t>Please enter your own quantities in each highlighted box! Imagine 10 of your guests selecting a drink from a tray and predict what they will choose, we have made a suggestion to start you off!</t>
  </si>
  <si>
    <t>OR KEEP AS '0' IF YOU AREN'T SERVING ROSE WINE AS AN OPTION</t>
  </si>
  <si>
    <t>AUTOMATIC</t>
  </si>
  <si>
    <t>Check</t>
  </si>
  <si>
    <t>6. AUTOMATIC</t>
  </si>
  <si>
    <t xml:space="preserve">This is a percentage for each drink out of the total served (minus the soft drinks).  </t>
  </si>
  <si>
    <t xml:space="preserve">The total number of glasses needed for the drinks reception using a calulator of 2.5 per head  </t>
  </si>
  <si>
    <t>The total number of bottles/jugs required to supply those drinks</t>
  </si>
  <si>
    <t>They want to serve a choice of Prosecco, Pimm's, bottles of Peroni and orange juice to their guests</t>
  </si>
  <si>
    <t>They predict that on the initial trays after the ceremony, out of every 10 guests, 4 will choose Prosecco, 2 will choose Pimm's, 3 will choose Peroni and 1 will choose orange juice</t>
  </si>
  <si>
    <t>The number of adults attending the daytime reception</t>
  </si>
  <si>
    <t>Mark and Louise have 70 daytime adult guests for their wedding in August (the 5 under-16s attending aren't counted)</t>
  </si>
  <si>
    <t>This is the total number of alcoholic drinks being served to guests (it doesn't include the soft drinks column)</t>
  </si>
  <si>
    <t>CHECK - This is between 2.5 and 3, so it's okay to proceed</t>
  </si>
  <si>
    <t>They don't think there will be many red wine drinkers as it's a summer day and they have having chicken as their main course</t>
  </si>
  <si>
    <t>They have chosen a number in the middle of the range as they aren't too sure!</t>
  </si>
  <si>
    <t>They think that rose wine should be very popular among their guests</t>
  </si>
  <si>
    <r>
      <rPr>
        <sz val="12"/>
        <color rgb="FF7030A0"/>
        <rFont val="Calibri (Body)"/>
      </rPr>
      <t xml:space="preserve">CHECK </t>
    </r>
    <r>
      <rPr>
        <sz val="12"/>
        <color rgb="FF7030A0"/>
        <rFont val="Calibri"/>
        <family val="2"/>
        <scheme val="minor"/>
      </rPr>
      <t>- this is within the guide of 2-3 glasses per person, although it's quite high (as they aren't too sure which wine guests will drink)</t>
    </r>
  </si>
  <si>
    <t>They would like guests to be offered the chance to continue drinking Peroni in the meal</t>
  </si>
  <si>
    <t>This has automatically allowed for 10% of the guests to have 2 soft drinks each (with 8 drinks to a jug)</t>
  </si>
  <si>
    <t xml:space="preserve">They want to serve a choice of red, white and rose wine in their meal, </t>
  </si>
  <si>
    <t>They have checked to make sure the average number glasses of head of 2.5 is within the guide of 2.5-3 (but they have noted that it's at the lower end of the range, so they may order a bit more)</t>
  </si>
  <si>
    <t>They have checked to make sure the average number glasses of head of 2.9.5 is within the guide of 2.5-3 (but they have noted that it's at the higher end of the range, so they may have some leftovers)</t>
  </si>
  <si>
    <t>STEP 5</t>
  </si>
  <si>
    <t>STEP 1</t>
  </si>
  <si>
    <t>STEP 2</t>
  </si>
  <si>
    <t>STEP 3</t>
  </si>
  <si>
    <t>STEP 4</t>
  </si>
  <si>
    <t>They also want to offer guests a choice of Peroni and orange juice in the meal (these numbers are worked out automatically)</t>
  </si>
  <si>
    <t>They want to give everyone a glass of Prosecco for their toast</t>
  </si>
  <si>
    <t>STEP 6</t>
  </si>
  <si>
    <t>27 bottles of Prosecco (so they will buy 30 to make sure, as they come in cases of six)</t>
  </si>
  <si>
    <t>100 bottles of Peroni (so they will order 96 as they come in cases of 24)</t>
  </si>
  <si>
    <t>1.3 bottles of Pimm's, so they will buy 2 just to make sure</t>
  </si>
  <si>
    <t>strawberries, cucumber, apple and mint to go with the Pimm's</t>
  </si>
  <si>
    <t>7 litres of orange juice (but they will buy 8 just in case)</t>
  </si>
  <si>
    <t>14 bottles of red wine (so they will buy 18 and be happy to take some home after)</t>
  </si>
  <si>
    <t>18 bottles of white wine (to make sure they have enough)</t>
  </si>
  <si>
    <t>18 bottles of rose wine</t>
  </si>
  <si>
    <t>Mark and Louise need to buy:</t>
  </si>
  <si>
    <t>HOW IT WAS WORKED OUT:</t>
  </si>
  <si>
    <t>Zoe and Joe have 80 daytime adult guests for their wedding in August (the 2 under-16s attending aren't counted)</t>
  </si>
  <si>
    <t>They predict that on the initial trays after the ceremony, out of every 12 guests, 4 will choose Prosecco, 2 will choose Pimm's, 2, will choose the cocktail, 2 will choose Peroni, 1 will choose cider and 1 will choose orange juice</t>
  </si>
  <si>
    <t>They want to serve a choice of Prosecco, Pimm's, a family cocktail recipe, bottles of Peroni, bottles of cider and orange juice to their guests</t>
  </si>
  <si>
    <t>Cider</t>
  </si>
  <si>
    <t>They want to serve a choice of red and white wine in their meal (but not rose)</t>
  </si>
  <si>
    <t>They have chosen the maximum as they think that white wine will be popular</t>
  </si>
  <si>
    <r>
      <rPr>
        <sz val="12"/>
        <color rgb="FF7030A0"/>
        <rFont val="Calibri (Body)"/>
      </rPr>
      <t xml:space="preserve">CHECK </t>
    </r>
    <r>
      <rPr>
        <sz val="12"/>
        <color rgb="FF7030A0"/>
        <rFont val="Calibri"/>
        <family val="2"/>
        <scheme val="minor"/>
      </rPr>
      <t>- this is within the guide of 2-3 glasses per person</t>
    </r>
  </si>
  <si>
    <t xml:space="preserve">They have checked to make sure the average number glasses of head is within the guide of 2-3 </t>
  </si>
  <si>
    <t>They have checked to make sure the average number glasses of head of 2.5 is just within the guide of 2.5-3 (but they may order slightly more as a result)</t>
  </si>
  <si>
    <t>Zoe and Joe need to buy:</t>
  </si>
  <si>
    <t>They have chosen a middle number as they are also serving Peroni so they think there will be a few beer drinkers</t>
  </si>
  <si>
    <t>They aren't offering rose as an option</t>
  </si>
  <si>
    <t>Cocktail</t>
  </si>
  <si>
    <t>28 bottles of Prosecco (so they will buy 30 to make sure, as they come in cases of six)</t>
  </si>
  <si>
    <t>84 bottles of Peroni (so they will order 96 as they come in cases of 24)</t>
  </si>
  <si>
    <t>18 bottles of cider (so they will buy one case of 24 bottles)</t>
  </si>
  <si>
    <t>1.2 bottles of vodka for the family cocktail, so they will buy 2 bottles</t>
  </si>
  <si>
    <t>12 litres of lemonade to go with the Pimm's (in case more is needed)</t>
  </si>
  <si>
    <t>12 litres of mixer to go with the family cocktail (just to make sure)</t>
  </si>
  <si>
    <t>1.2 bottles of Pimm's, so they will buy 2 bottles</t>
  </si>
  <si>
    <t>12 litres of lemonade to go with the Pimm's (just to make sure)</t>
  </si>
  <si>
    <t>strawberries, cucumber, apple and mint to go with the Pimm's, plus garnish for the family cocktail</t>
  </si>
  <si>
    <t>20 bottles of red wine (so they will buy 24 and be happy to take some home after)</t>
  </si>
  <si>
    <t>23 bottles of white wine so they will buy 24 in four cases of six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</si>
</sst>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7030A0"/>
      <name val="Calibri (Body)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u/>
      <sz val="12"/>
      <color theme="9" tint="-0.499984740745262"/>
      <name val="Calibri (Body)"/>
    </font>
    <font>
      <sz val="12"/>
      <color theme="9" tint="-0.499984740745262"/>
      <name val="Calibri (Body)"/>
    </font>
    <font>
      <sz val="12"/>
      <color theme="9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DD6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2600"/>
      <name val="Calibri"/>
      <family val="2"/>
      <scheme val="minor"/>
    </font>
    <font>
      <b/>
      <sz val="11"/>
      <color rgb="FFFF26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3" fillId="0" borderId="0" xfId="0" applyFont="1"/>
    <xf numFmtId="0" fontId="8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/>
    <xf numFmtId="0" fontId="2" fillId="0" borderId="1" xfId="0" applyFont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/>
    </xf>
    <xf numFmtId="0" fontId="11" fillId="0" borderId="0" xfId="0" applyFont="1"/>
    <xf numFmtId="1" fontId="2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2" fillId="0" borderId="0" xfId="0" applyFont="1"/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11" fillId="0" borderId="0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3" fillId="0" borderId="0" xfId="0" applyFont="1" applyAlignment="1"/>
    <xf numFmtId="1" fontId="13" fillId="2" borderId="2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/>
    <xf numFmtId="2" fontId="15" fillId="0" borderId="0" xfId="0" applyNumberFormat="1" applyFont="1" applyAlignment="1">
      <alignment horizont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21" fillId="0" borderId="0" xfId="0" applyFont="1"/>
    <xf numFmtId="0" fontId="10" fillId="3" borderId="2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2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4" fillId="0" borderId="0" xfId="0" applyFont="1"/>
    <xf numFmtId="0" fontId="35" fillId="0" borderId="0" xfId="0" applyFont="1" applyFill="1"/>
    <xf numFmtId="0" fontId="34" fillId="0" borderId="0" xfId="0" applyFont="1" applyFill="1"/>
    <xf numFmtId="0" fontId="36" fillId="0" borderId="0" xfId="0" applyFont="1" applyFill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5" fillId="0" borderId="0" xfId="0" applyFont="1"/>
    <xf numFmtId="0" fontId="1" fillId="0" borderId="0" xfId="0" applyFont="1"/>
    <xf numFmtId="0" fontId="39" fillId="0" borderId="0" xfId="0" applyFont="1"/>
    <xf numFmtId="0" fontId="40" fillId="0" borderId="0" xfId="0" applyFont="1"/>
    <xf numFmtId="0" fontId="42" fillId="0" borderId="0" xfId="0" applyFont="1"/>
    <xf numFmtId="0" fontId="41" fillId="0" borderId="0" xfId="0" applyFont="1"/>
    <xf numFmtId="0" fontId="19" fillId="0" borderId="0" xfId="0" applyFont="1" applyFill="1"/>
    <xf numFmtId="0" fontId="2" fillId="0" borderId="0" xfId="0" applyFont="1" applyFill="1"/>
    <xf numFmtId="0" fontId="0" fillId="0" borderId="0" xfId="0" applyFill="1"/>
    <xf numFmtId="0" fontId="17" fillId="0" borderId="3" xfId="0" applyFont="1" applyFill="1" applyBorder="1" applyAlignment="1">
      <alignment horizontal="center"/>
    </xf>
    <xf numFmtId="0" fontId="18" fillId="0" borderId="0" xfId="0" applyFont="1" applyFill="1"/>
    <xf numFmtId="0" fontId="2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0" fillId="0" borderId="0" xfId="0" applyFont="1" applyFill="1"/>
    <xf numFmtId="9" fontId="2" fillId="0" borderId="3" xfId="1" applyFont="1" applyFill="1" applyBorder="1" applyAlignment="1">
      <alignment horizontal="center"/>
    </xf>
    <xf numFmtId="0" fontId="11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12" fillId="0" borderId="0" xfId="0" applyFont="1" applyFill="1"/>
    <xf numFmtId="0" fontId="7" fillId="0" borderId="0" xfId="0" applyFont="1" applyFill="1"/>
    <xf numFmtId="1" fontId="7" fillId="0" borderId="0" xfId="0" applyNumberFormat="1" applyFont="1" applyFill="1" applyAlignment="1">
      <alignment horizontal="center"/>
    </xf>
    <xf numFmtId="0" fontId="37" fillId="0" borderId="0" xfId="0" applyFont="1" applyFill="1"/>
    <xf numFmtId="0" fontId="15" fillId="0" borderId="0" xfId="0" applyFont="1" applyFill="1" applyAlignment="1">
      <alignment horizontal="center"/>
    </xf>
    <xf numFmtId="0" fontId="16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38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wrapText="1"/>
    </xf>
    <xf numFmtId="0" fontId="13" fillId="0" borderId="0" xfId="0" applyFont="1" applyFill="1" applyAlignment="1"/>
    <xf numFmtId="0" fontId="26" fillId="0" borderId="0" xfId="0" applyFont="1" applyFill="1"/>
    <xf numFmtId="1" fontId="1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1" fontId="13" fillId="0" borderId="2" xfId="0" applyNumberFormat="1" applyFont="1" applyFill="1" applyBorder="1" applyAlignment="1">
      <alignment vertical="center"/>
    </xf>
    <xf numFmtId="0" fontId="9" fillId="0" borderId="0" xfId="0" applyFont="1" applyFill="1"/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15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" fontId="22" fillId="0" borderId="1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Alignment="1">
      <alignment horizontal="center"/>
    </xf>
    <xf numFmtId="0" fontId="20" fillId="0" borderId="0" xfId="0" applyFont="1" applyFill="1"/>
    <xf numFmtId="1" fontId="2" fillId="0" borderId="0" xfId="0" applyNumberFormat="1" applyFont="1" applyFill="1" applyAlignment="1">
      <alignment horizontal="center"/>
    </xf>
    <xf numFmtId="0" fontId="29" fillId="0" borderId="0" xfId="0" applyFont="1" applyFill="1"/>
    <xf numFmtId="0" fontId="21" fillId="0" borderId="0" xfId="0" applyFont="1" applyFill="1" applyAlignment="1">
      <alignment horizontal="center" wrapText="1"/>
    </xf>
    <xf numFmtId="0" fontId="32" fillId="0" borderId="0" xfId="0" applyFont="1" applyFill="1" applyAlignment="1">
      <alignment horizontal="center" wrapText="1"/>
    </xf>
    <xf numFmtId="0" fontId="21" fillId="0" borderId="0" xfId="0" applyFont="1" applyFill="1"/>
    <xf numFmtId="1" fontId="21" fillId="0" borderId="0" xfId="0" applyNumberFormat="1" applyFont="1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2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8"/>
  <sheetViews>
    <sheetView tabSelected="1" workbookViewId="0">
      <selection activeCell="F14" sqref="F14"/>
    </sheetView>
  </sheetViews>
  <sheetFormatPr defaultColWidth="8.85546875" defaultRowHeight="18.75"/>
  <cols>
    <col min="1" max="1" width="24" style="61" customWidth="1"/>
    <col min="2" max="2" width="15.85546875" customWidth="1"/>
    <col min="3" max="4" width="13.42578125" customWidth="1"/>
    <col min="5" max="5" width="13.85546875" customWidth="1"/>
    <col min="6" max="6" width="12.7109375" customWidth="1"/>
    <col min="7" max="7" width="14.42578125" customWidth="1"/>
    <col min="8" max="8" width="12.28515625" customWidth="1"/>
    <col min="9" max="9" width="9.7109375" bestFit="1" customWidth="1"/>
  </cols>
  <sheetData>
    <row r="1" spans="1:24" ht="18.95">
      <c r="A1" s="36" t="s">
        <v>73</v>
      </c>
      <c r="B1" s="36" t="s">
        <v>85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8.9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8.95">
      <c r="A3" s="62" t="s">
        <v>65</v>
      </c>
      <c r="B3" s="44">
        <v>70</v>
      </c>
      <c r="C3" s="35" t="s">
        <v>86</v>
      </c>
      <c r="D3" s="35"/>
      <c r="E3" s="35"/>
      <c r="F3" s="35"/>
      <c r="G3" s="35"/>
      <c r="J3" s="35"/>
      <c r="K3" s="3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8.95">
      <c r="A4" s="6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8.95">
      <c r="A5" s="63"/>
      <c r="B5" s="36" t="s">
        <v>26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8.95">
      <c r="A6" s="63"/>
      <c r="B6" s="4" t="s">
        <v>27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8.95">
      <c r="A7" s="63"/>
      <c r="B7" s="4" t="s">
        <v>28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63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128" t="s">
        <v>51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64" t="s">
        <v>74</v>
      </c>
      <c r="B9" s="43" t="s">
        <v>7</v>
      </c>
      <c r="C9" s="43" t="s">
        <v>8</v>
      </c>
      <c r="D9" s="43" t="s">
        <v>9</v>
      </c>
      <c r="E9" s="43" t="s">
        <v>32</v>
      </c>
      <c r="F9" s="43" t="s">
        <v>33</v>
      </c>
      <c r="G9" s="43" t="s">
        <v>50</v>
      </c>
      <c r="H9" s="129"/>
      <c r="I9" s="8" t="s">
        <v>87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7" customHeight="1">
      <c r="A10" s="63"/>
      <c r="B10" s="9" t="s">
        <v>53</v>
      </c>
      <c r="C10" s="9" t="s">
        <v>39</v>
      </c>
      <c r="D10" s="9" t="s">
        <v>39</v>
      </c>
      <c r="E10" s="9" t="s">
        <v>52</v>
      </c>
      <c r="F10" s="9" t="s">
        <v>52</v>
      </c>
      <c r="G10" s="9" t="s">
        <v>52</v>
      </c>
      <c r="H10" s="1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8.95">
      <c r="A11" s="65" t="s">
        <v>75</v>
      </c>
      <c r="B11" s="45">
        <v>4</v>
      </c>
      <c r="C11" s="45">
        <v>2</v>
      </c>
      <c r="D11" s="45">
        <v>1</v>
      </c>
      <c r="E11" s="45">
        <v>2</v>
      </c>
      <c r="F11" s="45"/>
      <c r="G11" s="45">
        <v>1</v>
      </c>
      <c r="H11" s="31">
        <f>SUM(B11:G11)</f>
        <v>10</v>
      </c>
      <c r="I11" s="6" t="s">
        <v>88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8.95">
      <c r="B12" s="11">
        <f>B11/(H11-G11)</f>
        <v>0.44444444444444442</v>
      </c>
      <c r="C12" s="11">
        <f>C11/(H11-G11)</f>
        <v>0.22222222222222221</v>
      </c>
      <c r="D12" s="11">
        <f>D11/(H11-G11)</f>
        <v>0.1111111111111111</v>
      </c>
      <c r="E12" s="11">
        <f>E11/(H11-G11)</f>
        <v>0.22222222222222221</v>
      </c>
      <c r="F12" s="11">
        <f>F11/(H11-G11)</f>
        <v>0</v>
      </c>
      <c r="G12" s="11">
        <f>G11/H11</f>
        <v>0.1</v>
      </c>
      <c r="I12" s="12" t="s">
        <v>40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8.95">
      <c r="B13" s="13">
        <f>(B3*B12)*2.5</f>
        <v>77.777777777777771</v>
      </c>
      <c r="C13" s="13">
        <f>(B3*C12)*2.5</f>
        <v>38.888888888888886</v>
      </c>
      <c r="D13" s="13">
        <f>(B3*D12)*2.5</f>
        <v>19.444444444444443</v>
      </c>
      <c r="E13" s="13">
        <f>(B3*E12)*2.5</f>
        <v>38.888888888888886</v>
      </c>
      <c r="F13" s="13">
        <f>(B3*F12)*2.5</f>
        <v>0</v>
      </c>
      <c r="G13" s="13">
        <f>B3*G12*2.5</f>
        <v>17.5</v>
      </c>
      <c r="I13" s="12" t="s">
        <v>41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8.95">
      <c r="B14" s="14">
        <f>B13/5</f>
        <v>15.555555555555554</v>
      </c>
      <c r="C14" s="14">
        <f>C13</f>
        <v>38.888888888888886</v>
      </c>
      <c r="D14" s="14">
        <f>D13</f>
        <v>19.444444444444443</v>
      </c>
      <c r="E14" s="15">
        <f>E13/8</f>
        <v>4.8611111111111107</v>
      </c>
      <c r="F14" s="15">
        <f>F13/8</f>
        <v>0</v>
      </c>
      <c r="G14" s="15">
        <f>G13/8</f>
        <v>2.1875</v>
      </c>
      <c r="I14" s="12" t="s">
        <v>38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8.95">
      <c r="B15" s="4"/>
      <c r="C15" s="4"/>
      <c r="D15" s="4"/>
      <c r="E15" s="4"/>
      <c r="F15" s="4"/>
      <c r="G15" s="4"/>
      <c r="H15" s="4"/>
      <c r="I15" s="4"/>
      <c r="J15" s="1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8.9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8.95">
      <c r="B17" s="17" t="s">
        <v>10</v>
      </c>
      <c r="C17" s="17"/>
      <c r="D17" s="17"/>
      <c r="E17" s="17"/>
      <c r="F17" s="17"/>
      <c r="G17" s="18">
        <f>B13+C13+D13+E13+F13</f>
        <v>174.99999999999997</v>
      </c>
      <c r="H17" s="19" t="s">
        <v>48</v>
      </c>
      <c r="I17" s="1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8.95">
      <c r="A18" s="66" t="s">
        <v>82</v>
      </c>
      <c r="B18" s="17" t="s">
        <v>11</v>
      </c>
      <c r="C18" s="17"/>
      <c r="D18" s="17"/>
      <c r="E18" s="17"/>
      <c r="F18" s="17"/>
      <c r="G18" s="37">
        <f>G17/B3</f>
        <v>2.4999999999999996</v>
      </c>
      <c r="H18" s="34" t="s">
        <v>47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4"/>
      <c r="T18" s="4"/>
      <c r="U18" s="4"/>
      <c r="V18" s="4"/>
      <c r="W18" s="4"/>
      <c r="X18" s="4"/>
    </row>
    <row r="19" spans="1:24" ht="18.9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" customHeight="1">
      <c r="B20" s="36" t="s">
        <v>12</v>
      </c>
      <c r="C20" s="4"/>
      <c r="D20" s="4"/>
      <c r="E20" s="20"/>
      <c r="F20" s="4"/>
      <c r="G20" s="4"/>
      <c r="H20" s="4"/>
      <c r="I20" s="4"/>
      <c r="J20" s="4"/>
      <c r="K20" s="4"/>
      <c r="L20" s="4"/>
      <c r="M20" s="4"/>
      <c r="N20" s="21"/>
      <c r="O20" s="22"/>
      <c r="P20" s="4"/>
      <c r="Q20" s="4"/>
      <c r="R20" s="4"/>
      <c r="S20" s="4"/>
      <c r="T20" s="4"/>
      <c r="U20" s="4"/>
      <c r="V20" s="4"/>
      <c r="W20" s="4"/>
      <c r="X20" s="4"/>
    </row>
    <row r="21" spans="1:24" ht="18.95">
      <c r="B21" s="4" t="s">
        <v>42</v>
      </c>
      <c r="C21" s="4"/>
      <c r="D21" s="4"/>
      <c r="E21" s="20"/>
      <c r="F21" s="4"/>
      <c r="G21" s="4"/>
      <c r="H21" s="4"/>
      <c r="I21" s="4"/>
      <c r="J21" s="4"/>
      <c r="K21" s="4"/>
      <c r="L21" s="4"/>
      <c r="M21" s="4"/>
      <c r="N21" s="21"/>
      <c r="O21" s="22"/>
      <c r="P21" s="4"/>
      <c r="Q21" s="4"/>
      <c r="R21" s="4"/>
      <c r="S21" s="4"/>
      <c r="T21" s="4"/>
      <c r="U21" s="4"/>
      <c r="V21" s="4"/>
      <c r="W21" s="4"/>
      <c r="X21" s="4"/>
    </row>
    <row r="22" spans="1:24" ht="18.95">
      <c r="B22" s="4" t="s">
        <v>43</v>
      </c>
      <c r="C22" s="4"/>
      <c r="D22" s="4"/>
      <c r="E22" s="20"/>
      <c r="F22" s="4"/>
      <c r="G22" s="4"/>
      <c r="H22" s="4"/>
      <c r="I22" s="4"/>
      <c r="J22" s="4"/>
      <c r="K22" s="4"/>
      <c r="L22" s="4"/>
      <c r="M22" s="4"/>
      <c r="N22" s="21"/>
      <c r="O22" s="22"/>
      <c r="P22" s="4"/>
      <c r="Q22" s="4"/>
      <c r="R22" s="4"/>
      <c r="S22" s="4"/>
      <c r="T22" s="4"/>
      <c r="U22" s="4"/>
      <c r="V22" s="4"/>
      <c r="W22" s="4"/>
      <c r="X22" s="4"/>
    </row>
    <row r="23" spans="1:24" ht="18.95">
      <c r="B23" s="3"/>
      <c r="C23" s="4"/>
      <c r="D23" s="4"/>
      <c r="E23" s="20"/>
      <c r="F23" s="4"/>
      <c r="G23" s="4"/>
      <c r="H23" s="4"/>
      <c r="I23" s="4"/>
      <c r="J23" s="4"/>
      <c r="K23" s="4"/>
      <c r="L23" s="4"/>
      <c r="M23" s="4"/>
      <c r="N23" s="21"/>
      <c r="O23" s="22"/>
      <c r="P23" s="4"/>
      <c r="Q23" s="4"/>
      <c r="R23" s="4"/>
      <c r="S23" s="4"/>
      <c r="T23" s="4"/>
      <c r="U23" s="4"/>
      <c r="V23" s="4"/>
      <c r="W23" s="4"/>
      <c r="X23" s="4"/>
    </row>
    <row r="24" spans="1:24" ht="35.1">
      <c r="A24" s="67" t="s">
        <v>76</v>
      </c>
      <c r="B24" s="28"/>
      <c r="C24" s="4"/>
      <c r="D24" s="4"/>
      <c r="E24" s="23" t="s">
        <v>44</v>
      </c>
      <c r="F24" s="131" t="s">
        <v>55</v>
      </c>
      <c r="G24" s="131"/>
      <c r="H24" s="131"/>
      <c r="I24" s="24" t="s">
        <v>13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"/>
      <c r="U24" s="4"/>
      <c r="V24" s="4"/>
      <c r="W24" s="4"/>
      <c r="X24" s="4"/>
    </row>
    <row r="25" spans="1:24">
      <c r="A25" s="67" t="s">
        <v>78</v>
      </c>
      <c r="B25" s="132"/>
      <c r="C25" s="133" t="s">
        <v>29</v>
      </c>
      <c r="D25" s="133"/>
      <c r="E25" s="134">
        <f>B3/4</f>
        <v>17.5</v>
      </c>
      <c r="F25" s="130">
        <f>E25-4</f>
        <v>13.5</v>
      </c>
      <c r="G25" s="135" t="s">
        <v>54</v>
      </c>
      <c r="H25" s="130">
        <f>E25+6</f>
        <v>23.5</v>
      </c>
      <c r="I25" s="46">
        <v>0</v>
      </c>
      <c r="J25" s="49"/>
      <c r="K25" s="32" t="s">
        <v>46</v>
      </c>
      <c r="L25" s="32"/>
      <c r="M25" s="32"/>
      <c r="N25" s="32"/>
      <c r="O25" s="32"/>
      <c r="P25" s="32"/>
      <c r="Q25" s="32"/>
      <c r="R25" s="32"/>
      <c r="S25" s="32"/>
      <c r="T25" s="4"/>
      <c r="U25" s="4"/>
      <c r="V25" s="4"/>
      <c r="W25" s="4"/>
      <c r="X25" s="4"/>
    </row>
    <row r="26" spans="1:24">
      <c r="A26" s="67"/>
      <c r="B26" s="132"/>
      <c r="C26" s="133"/>
      <c r="D26" s="133"/>
      <c r="E26" s="134"/>
      <c r="F26" s="130"/>
      <c r="G26" s="135"/>
      <c r="H26" s="130"/>
      <c r="I26" s="25"/>
      <c r="J26" s="49"/>
      <c r="K26" s="12" t="s">
        <v>66</v>
      </c>
      <c r="L26" s="12"/>
      <c r="M26" s="12"/>
      <c r="N26" s="12"/>
      <c r="O26" s="12"/>
      <c r="P26" s="49"/>
      <c r="Q26" s="49"/>
      <c r="R26" s="49"/>
      <c r="S26" s="49"/>
      <c r="T26" s="4"/>
      <c r="U26" s="4"/>
      <c r="V26" s="4"/>
      <c r="W26" s="4"/>
      <c r="X26" s="4"/>
    </row>
    <row r="27" spans="1:24">
      <c r="A27" s="67" t="s">
        <v>79</v>
      </c>
      <c r="B27" s="132"/>
      <c r="C27" s="133" t="s">
        <v>30</v>
      </c>
      <c r="D27" s="133"/>
      <c r="E27" s="134">
        <f>B3/6</f>
        <v>11.666666666666666</v>
      </c>
      <c r="F27" s="130">
        <f>E27-1</f>
        <v>10.666666666666666</v>
      </c>
      <c r="G27" s="135" t="s">
        <v>54</v>
      </c>
      <c r="H27" s="130">
        <f>E27+10</f>
        <v>21.666666666666664</v>
      </c>
      <c r="I27" s="46">
        <v>0</v>
      </c>
      <c r="J27" s="49"/>
      <c r="K27" s="32" t="s">
        <v>46</v>
      </c>
      <c r="L27" s="32"/>
      <c r="M27" s="32"/>
      <c r="N27" s="32"/>
      <c r="O27" s="32"/>
      <c r="P27" s="32"/>
      <c r="Q27" s="32"/>
      <c r="R27" s="32"/>
      <c r="S27" s="32"/>
      <c r="T27" s="4"/>
      <c r="U27" s="4"/>
      <c r="V27" s="4"/>
      <c r="W27" s="4"/>
      <c r="X27" s="4"/>
    </row>
    <row r="28" spans="1:24">
      <c r="A28" s="67"/>
      <c r="B28" s="132"/>
      <c r="C28" s="133"/>
      <c r="D28" s="133"/>
      <c r="E28" s="134"/>
      <c r="F28" s="130"/>
      <c r="G28" s="135"/>
      <c r="H28" s="130"/>
      <c r="I28" s="25"/>
      <c r="J28" s="49"/>
      <c r="K28" s="12" t="s">
        <v>66</v>
      </c>
      <c r="L28" s="12"/>
      <c r="M28" s="12"/>
      <c r="N28" s="12"/>
      <c r="O28" s="12"/>
      <c r="P28" s="49"/>
      <c r="Q28" s="49"/>
      <c r="R28" s="49"/>
      <c r="S28" s="49"/>
      <c r="T28" s="4"/>
      <c r="U28" s="4"/>
      <c r="V28" s="4"/>
      <c r="W28" s="4"/>
      <c r="X28" s="4"/>
    </row>
    <row r="29" spans="1:24">
      <c r="A29" s="67" t="s">
        <v>80</v>
      </c>
      <c r="B29" s="132"/>
      <c r="C29" s="133" t="s">
        <v>31</v>
      </c>
      <c r="D29" s="133"/>
      <c r="E29" s="134">
        <f>B3/6</f>
        <v>11.666666666666666</v>
      </c>
      <c r="F29" s="130">
        <f>E29-1</f>
        <v>10.666666666666666</v>
      </c>
      <c r="G29" s="135" t="s">
        <v>54</v>
      </c>
      <c r="H29" s="130">
        <f>E29+10</f>
        <v>21.666666666666664</v>
      </c>
      <c r="I29" s="46">
        <v>0</v>
      </c>
      <c r="J29" s="49"/>
      <c r="K29" s="32" t="s">
        <v>46</v>
      </c>
      <c r="L29" s="32"/>
      <c r="M29" s="32"/>
      <c r="N29" s="32"/>
      <c r="O29" s="32"/>
      <c r="P29" s="32"/>
      <c r="Q29" s="32"/>
      <c r="R29" s="32"/>
      <c r="S29" s="32"/>
      <c r="T29" s="4"/>
      <c r="U29" s="4"/>
      <c r="V29" s="4"/>
      <c r="W29" s="4"/>
      <c r="X29" s="4"/>
    </row>
    <row r="30" spans="1:24">
      <c r="B30" s="132"/>
      <c r="C30" s="133"/>
      <c r="D30" s="133"/>
      <c r="E30" s="134"/>
      <c r="F30" s="130"/>
      <c r="G30" s="135"/>
      <c r="H30" s="130"/>
      <c r="I30" s="25"/>
      <c r="J30" s="4"/>
      <c r="K30" s="12" t="s">
        <v>89</v>
      </c>
      <c r="L30" s="5"/>
      <c r="M30" s="5"/>
      <c r="N30" s="5"/>
      <c r="O30" s="5"/>
      <c r="P30" s="5"/>
      <c r="Q30" s="5"/>
      <c r="R30" s="4"/>
      <c r="S30" s="4"/>
      <c r="T30" s="4"/>
      <c r="U30" s="4"/>
      <c r="V30" s="4"/>
      <c r="W30" s="4"/>
      <c r="X30" s="4"/>
    </row>
    <row r="31" spans="1:24">
      <c r="B31" s="4" t="s">
        <v>14</v>
      </c>
      <c r="C31" s="4"/>
      <c r="D31" s="4"/>
      <c r="E31" s="26">
        <f>SUM(E25:E30)</f>
        <v>40.833333333333329</v>
      </c>
      <c r="F31" s="26">
        <f>SUM(F25:F30)</f>
        <v>34.833333333333329</v>
      </c>
      <c r="G31" s="26"/>
      <c r="H31" s="26">
        <f>SUM(H25:H30)</f>
        <v>66.833333333333329</v>
      </c>
      <c r="I31" s="29">
        <f>SUM(I25:I30)</f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66" t="s">
        <v>81</v>
      </c>
      <c r="B32" s="4" t="s">
        <v>15</v>
      </c>
      <c r="C32" s="4"/>
      <c r="D32" s="4"/>
      <c r="E32" s="30">
        <f>(E31*4.3)/B3</f>
        <v>2.5083333333333329</v>
      </c>
      <c r="F32" s="30">
        <f>(F31*4.3)/B3</f>
        <v>2.1397619047619045</v>
      </c>
      <c r="G32" s="30"/>
      <c r="H32" s="30">
        <f>(H31*4.3)/B3</f>
        <v>4.1054761904761907</v>
      </c>
      <c r="I32" s="33">
        <f>(I31*4.3)/B3</f>
        <v>0</v>
      </c>
      <c r="J32" s="34" t="s">
        <v>45</v>
      </c>
      <c r="K32" s="34"/>
      <c r="L32" s="34"/>
      <c r="M32" s="34"/>
      <c r="N32" s="34"/>
      <c r="O32" s="34"/>
      <c r="P32" s="34"/>
      <c r="Q32" s="34"/>
      <c r="R32" s="34"/>
      <c r="S32" s="4"/>
      <c r="T32" s="4"/>
      <c r="U32" s="4"/>
      <c r="V32" s="4"/>
      <c r="W32" s="4"/>
      <c r="X32" s="4"/>
    </row>
    <row r="33" spans="1:24">
      <c r="B33" s="4"/>
      <c r="C33" s="4"/>
      <c r="D33" s="4"/>
      <c r="E33" s="30"/>
      <c r="F33" s="4"/>
      <c r="G33" s="4"/>
      <c r="H33" s="4"/>
      <c r="I33" s="28"/>
      <c r="J33" s="2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B34" s="4" t="s">
        <v>49</v>
      </c>
      <c r="C34" s="4"/>
      <c r="D34" s="4"/>
      <c r="E34" s="30"/>
      <c r="F34" s="4"/>
      <c r="G34" s="4"/>
      <c r="H34" s="4"/>
      <c r="I34" s="28"/>
      <c r="J34" s="28"/>
      <c r="K34" s="4"/>
      <c r="L34" s="35" t="s">
        <v>56</v>
      </c>
      <c r="M34" s="35"/>
      <c r="N34" s="35"/>
      <c r="O34" s="35"/>
      <c r="P34" s="35"/>
      <c r="Q34" s="35"/>
      <c r="R34" s="35"/>
      <c r="S34" s="35"/>
      <c r="T34" s="35"/>
      <c r="U34" s="35"/>
      <c r="V34" s="4"/>
      <c r="W34" s="4"/>
      <c r="X34" s="4"/>
    </row>
    <row r="35" spans="1:24">
      <c r="B35" s="4"/>
      <c r="C35" s="4"/>
      <c r="D35" s="4"/>
      <c r="E35" s="30"/>
      <c r="F35" s="4"/>
      <c r="G35" s="4"/>
      <c r="H35" s="4"/>
      <c r="I35" s="28"/>
      <c r="J35" s="2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B36" s="4"/>
      <c r="C36" s="4"/>
      <c r="D36" s="4"/>
      <c r="E36" s="4" t="s">
        <v>59</v>
      </c>
      <c r="F36" s="4" t="s">
        <v>60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68" t="s">
        <v>77</v>
      </c>
      <c r="B37" s="4" t="s">
        <v>16</v>
      </c>
      <c r="C37" s="137" t="str">
        <f>C9</f>
        <v>Beer bottle</v>
      </c>
      <c r="D37" s="137"/>
      <c r="E37" s="48">
        <f>(B3*0.2)*3</f>
        <v>42</v>
      </c>
      <c r="F37" s="40">
        <f>E37</f>
        <v>42</v>
      </c>
      <c r="G37" s="47" t="s">
        <v>58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"/>
      <c r="T37" s="4"/>
      <c r="U37" s="4"/>
      <c r="V37" s="4"/>
      <c r="W37" s="4"/>
      <c r="X37" s="4"/>
    </row>
    <row r="38" spans="1:24">
      <c r="B38" s="4" t="s">
        <v>17</v>
      </c>
      <c r="C38" s="137" t="str">
        <f>G9</f>
        <v>Orange Juice</v>
      </c>
      <c r="D38" s="137"/>
      <c r="E38" s="38">
        <f>(B3*0.1)*2</f>
        <v>14</v>
      </c>
      <c r="F38" s="41">
        <f>E38/8</f>
        <v>1.75</v>
      </c>
      <c r="G38" s="39" t="s">
        <v>67</v>
      </c>
      <c r="H38" s="39"/>
      <c r="I38" s="39"/>
      <c r="J38" s="39"/>
      <c r="K38" s="39"/>
      <c r="L38" s="39"/>
      <c r="M38" s="39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B40" s="36" t="s">
        <v>18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B41" s="4"/>
      <c r="C41" s="4"/>
      <c r="D41" s="4"/>
      <c r="E41" s="28" t="s">
        <v>19</v>
      </c>
      <c r="F41" s="28" t="s">
        <v>20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61" t="s">
        <v>90</v>
      </c>
      <c r="B42" s="4" t="s">
        <v>21</v>
      </c>
      <c r="C42" s="138" t="str">
        <f>B9</f>
        <v>Prosecco</v>
      </c>
      <c r="D42" s="138"/>
      <c r="E42" s="28">
        <f>B3</f>
        <v>70</v>
      </c>
      <c r="F42" s="27">
        <f>E42/6</f>
        <v>11.666666666666666</v>
      </c>
      <c r="G42" s="12" t="s">
        <v>61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4"/>
      <c r="S42" s="4"/>
      <c r="T42" s="4"/>
      <c r="U42" s="4"/>
      <c r="V42" s="4"/>
      <c r="W42" s="4"/>
      <c r="X42" s="4"/>
    </row>
    <row r="43" spans="1:24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38.25">
      <c r="A44" s="61" t="s">
        <v>83</v>
      </c>
      <c r="B44" s="52" t="s">
        <v>68</v>
      </c>
      <c r="C44" s="4"/>
      <c r="D44" s="4"/>
      <c r="E44" s="58" t="s">
        <v>22</v>
      </c>
      <c r="F44" s="58" t="s">
        <v>36</v>
      </c>
      <c r="G44" s="58" t="s">
        <v>37</v>
      </c>
      <c r="H44" s="60" t="s">
        <v>23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B45" s="42" t="s">
        <v>0</v>
      </c>
      <c r="C45" s="136" t="str">
        <f>B9</f>
        <v>Prosecco</v>
      </c>
      <c r="D45" s="136"/>
      <c r="E45" s="53">
        <f>B14+F42</f>
        <v>27.222222222222221</v>
      </c>
      <c r="F45" s="53"/>
      <c r="G45" s="54"/>
      <c r="H45" s="55"/>
      <c r="I45" s="56" t="s">
        <v>35</v>
      </c>
      <c r="J45" s="56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"/>
      <c r="V45" s="4"/>
      <c r="W45" s="4"/>
      <c r="X45" s="4"/>
    </row>
    <row r="46" spans="1:24">
      <c r="B46" s="42" t="s">
        <v>1</v>
      </c>
      <c r="C46" s="136" t="str">
        <f>C9</f>
        <v>Beer bottle</v>
      </c>
      <c r="D46" s="136"/>
      <c r="E46" s="53">
        <f>C14+F37</f>
        <v>80.888888888888886</v>
      </c>
      <c r="F46" s="53"/>
      <c r="G46" s="53"/>
      <c r="H46" s="55"/>
      <c r="I46" s="56" t="s">
        <v>34</v>
      </c>
      <c r="J46" s="56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"/>
      <c r="V46" s="4"/>
      <c r="W46" s="4"/>
      <c r="X46" s="4"/>
    </row>
    <row r="47" spans="1:24">
      <c r="B47" s="42" t="s">
        <v>24</v>
      </c>
      <c r="C47" s="136" t="str">
        <f>D9</f>
        <v>Cider Bottle</v>
      </c>
      <c r="D47" s="136"/>
      <c r="E47" s="53">
        <f>D14</f>
        <v>19.444444444444443</v>
      </c>
      <c r="F47" s="53"/>
      <c r="G47" s="53"/>
      <c r="H47" s="55"/>
      <c r="I47" s="56" t="s">
        <v>62</v>
      </c>
      <c r="J47" s="56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"/>
      <c r="V47" s="4"/>
      <c r="W47" s="4"/>
      <c r="X47" s="4"/>
    </row>
    <row r="48" spans="1:24">
      <c r="B48" s="42" t="s">
        <v>25</v>
      </c>
      <c r="C48" s="136" t="str">
        <f>E9</f>
        <v xml:space="preserve">Cocktail </v>
      </c>
      <c r="D48" s="136"/>
      <c r="E48" s="53">
        <f>E14</f>
        <v>4.8611111111111107</v>
      </c>
      <c r="F48" s="53">
        <f>E48*1.7</f>
        <v>8.2638888888888875</v>
      </c>
      <c r="G48" s="54">
        <f>(E48*200)/750</f>
        <v>1.2962962962962963</v>
      </c>
      <c r="H48" s="55"/>
      <c r="I48" s="56" t="s">
        <v>63</v>
      </c>
      <c r="J48" s="56"/>
      <c r="K48" s="57"/>
      <c r="L48" s="57"/>
      <c r="M48" s="57"/>
      <c r="N48" s="57"/>
      <c r="O48" s="57"/>
      <c r="P48" s="42"/>
      <c r="Q48" s="42"/>
      <c r="R48" s="42"/>
      <c r="S48" s="42"/>
      <c r="T48" s="42"/>
      <c r="U48" s="4"/>
      <c r="V48" s="4"/>
      <c r="W48" s="4"/>
      <c r="X48" s="4"/>
    </row>
    <row r="49" spans="1:24">
      <c r="B49" s="42" t="s">
        <v>4</v>
      </c>
      <c r="C49" s="136" t="str">
        <f>F9</f>
        <v>Pimms</v>
      </c>
      <c r="D49" s="136"/>
      <c r="E49" s="53">
        <f>F14</f>
        <v>0</v>
      </c>
      <c r="F49" s="53">
        <f>E49*1.7</f>
        <v>0</v>
      </c>
      <c r="G49" s="54">
        <f>(E49*200)/750</f>
        <v>0</v>
      </c>
      <c r="H49" s="55"/>
      <c r="I49" s="56" t="s">
        <v>64</v>
      </c>
      <c r="J49" s="56"/>
      <c r="K49" s="57"/>
      <c r="L49" s="57"/>
      <c r="M49" s="57"/>
      <c r="N49" s="57"/>
      <c r="O49" s="57"/>
      <c r="P49" s="42"/>
      <c r="Q49" s="42"/>
      <c r="R49" s="42"/>
      <c r="S49" s="42"/>
      <c r="T49" s="42"/>
      <c r="U49" s="4"/>
      <c r="V49" s="4"/>
      <c r="W49" s="4"/>
      <c r="X49" s="4"/>
    </row>
    <row r="50" spans="1:24">
      <c r="B50" s="42" t="s">
        <v>6</v>
      </c>
      <c r="C50" s="136" t="str">
        <f>G9</f>
        <v>Orange Juice</v>
      </c>
      <c r="D50" s="136"/>
      <c r="E50" s="53">
        <f>G14+F38</f>
        <v>3.9375</v>
      </c>
      <c r="F50" s="53"/>
      <c r="G50" s="54"/>
      <c r="H50" s="55"/>
      <c r="I50" s="56" t="s">
        <v>34</v>
      </c>
      <c r="J50" s="56"/>
      <c r="K50" s="57"/>
      <c r="L50" s="57"/>
      <c r="M50" s="57"/>
      <c r="N50" s="57"/>
      <c r="O50" s="57"/>
      <c r="P50" s="42"/>
      <c r="Q50" s="42"/>
      <c r="R50" s="42"/>
      <c r="S50" s="42"/>
      <c r="T50" s="42"/>
      <c r="U50" s="4"/>
      <c r="V50" s="4"/>
      <c r="W50" s="4"/>
      <c r="X50" s="4"/>
    </row>
    <row r="51" spans="1:24">
      <c r="B51" s="42" t="s">
        <v>69</v>
      </c>
      <c r="C51" s="59"/>
      <c r="D51" s="59"/>
      <c r="E51" s="53">
        <f>I25</f>
        <v>0</v>
      </c>
      <c r="F51" s="53"/>
      <c r="G51" s="54"/>
      <c r="H51" s="55"/>
      <c r="I51" s="56" t="s">
        <v>72</v>
      </c>
      <c r="J51" s="56"/>
      <c r="K51" s="57"/>
      <c r="L51" s="57"/>
      <c r="M51" s="57"/>
      <c r="N51" s="57"/>
      <c r="O51" s="57"/>
      <c r="P51" s="42"/>
      <c r="Q51" s="42"/>
      <c r="R51" s="42"/>
      <c r="S51" s="42"/>
      <c r="T51" s="42"/>
      <c r="U51" s="4"/>
      <c r="V51" s="4"/>
      <c r="W51" s="4"/>
      <c r="X51" s="4"/>
    </row>
    <row r="52" spans="1:24">
      <c r="B52" s="42" t="s">
        <v>70</v>
      </c>
      <c r="C52" s="59"/>
      <c r="D52" s="59"/>
      <c r="E52" s="53">
        <f>I27</f>
        <v>0</v>
      </c>
      <c r="F52" s="53"/>
      <c r="G52" s="54"/>
      <c r="H52" s="55"/>
      <c r="I52" s="56" t="s">
        <v>72</v>
      </c>
      <c r="J52" s="56"/>
      <c r="K52" s="57"/>
      <c r="L52" s="57"/>
      <c r="M52" s="57"/>
      <c r="N52" s="57"/>
      <c r="O52" s="57"/>
      <c r="P52" s="42"/>
      <c r="Q52" s="42"/>
      <c r="R52" s="42"/>
      <c r="S52" s="42"/>
      <c r="T52" s="42"/>
      <c r="U52" s="4"/>
      <c r="V52" s="4"/>
      <c r="W52" s="4"/>
      <c r="X52" s="4"/>
    </row>
    <row r="53" spans="1:24">
      <c r="B53" s="42" t="s">
        <v>71</v>
      </c>
      <c r="C53" s="42"/>
      <c r="D53" s="42"/>
      <c r="E53" s="53">
        <f>I29</f>
        <v>0</v>
      </c>
      <c r="F53" s="42"/>
      <c r="G53" s="42"/>
      <c r="H53" s="42"/>
      <c r="I53" s="42" t="s">
        <v>72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"/>
      <c r="V53" s="4"/>
      <c r="W53" s="4"/>
      <c r="X53" s="4"/>
    </row>
    <row r="54" spans="1:24">
      <c r="B54" s="42"/>
      <c r="C54" s="42"/>
      <c r="D54" s="42"/>
      <c r="E54" s="5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"/>
      <c r="V54" s="4"/>
      <c r="W54" s="4"/>
      <c r="X54" s="4"/>
    </row>
    <row r="55" spans="1:24">
      <c r="A55" s="61" t="s">
        <v>84</v>
      </c>
      <c r="B55" s="50" t="s">
        <v>57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1"/>
      <c r="Q55" s="51"/>
      <c r="R55" s="51"/>
      <c r="S55" s="51"/>
      <c r="T55" s="51"/>
      <c r="U55" s="4"/>
      <c r="V55" s="4"/>
      <c r="W55" s="4"/>
      <c r="X55" s="4"/>
    </row>
    <row r="56" spans="1:2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2:2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2:2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2:2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2:2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2:2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2:2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2:2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2:2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2:2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2:2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2:2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2:2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2:2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2:2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2:2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2:2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2:2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2:2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2:2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2:2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2:2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2:2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2:2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2:2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2:24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2:24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2:24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2:24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2:24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2:24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2:24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2:24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2:24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2:24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2:24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2:24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2:24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2:24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2:24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2:24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2:24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2:24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2:24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2:24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2:24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2:24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2:24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2:2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2:2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2:2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2:2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2:2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2:2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2:2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2:2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2:2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2:2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2:2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2:2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2:2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2:2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2:2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2:2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2:2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2:24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2:24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2:24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2:24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2:24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2:24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2:24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2:24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2:24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2:24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2:24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2:24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2:24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2:24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2:24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2:24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2:24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2:24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2:24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2:24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2:24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2:24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2:24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2:24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2:24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2:24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2:24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2:2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2:2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2:24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2:24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2:24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2:24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2:24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2:24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2:24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2:24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2:24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2:24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2:24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2:24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2:24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2:24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2:24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2:24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2:24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2:24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2:24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2:24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2:24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2:24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2:24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2:24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2:24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2:24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2:24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2:24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2:24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2:24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2:24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2:24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2:24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2:24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2:24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2:24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2:24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2:24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2:24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2:24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2:24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2:24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2:24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2:24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2:24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2:24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2:24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2:24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2:24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2:24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2:24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</sheetData>
  <mergeCells count="29">
    <mergeCell ref="C50:D50"/>
    <mergeCell ref="C37:D37"/>
    <mergeCell ref="C38:D38"/>
    <mergeCell ref="C42:D42"/>
    <mergeCell ref="C45:D45"/>
    <mergeCell ref="C46:D46"/>
    <mergeCell ref="C47:D47"/>
    <mergeCell ref="C48:D48"/>
    <mergeCell ref="C49:D49"/>
    <mergeCell ref="H29:H30"/>
    <mergeCell ref="B27:B28"/>
    <mergeCell ref="C27:D28"/>
    <mergeCell ref="E27:E28"/>
    <mergeCell ref="F27:F28"/>
    <mergeCell ref="G27:G28"/>
    <mergeCell ref="H27:H28"/>
    <mergeCell ref="B29:B30"/>
    <mergeCell ref="C29:D30"/>
    <mergeCell ref="E29:E30"/>
    <mergeCell ref="F29:F30"/>
    <mergeCell ref="G29:G30"/>
    <mergeCell ref="H8:H9"/>
    <mergeCell ref="H25:H26"/>
    <mergeCell ref="F24:H24"/>
    <mergeCell ref="B25:B26"/>
    <mergeCell ref="C25:D26"/>
    <mergeCell ref="E25:E26"/>
    <mergeCell ref="F25:F26"/>
    <mergeCell ref="G25:G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4"/>
  <sheetViews>
    <sheetView workbookViewId="0">
      <selection activeCell="D16" sqref="D16"/>
    </sheetView>
  </sheetViews>
  <sheetFormatPr defaultColWidth="8.85546875" defaultRowHeight="18.75"/>
  <cols>
    <col min="1" max="1" width="24" style="61" customWidth="1"/>
    <col min="2" max="2" width="15.85546875" customWidth="1"/>
    <col min="3" max="4" width="13.42578125" customWidth="1"/>
    <col min="5" max="5" width="13.85546875" customWidth="1"/>
    <col min="6" max="6" width="12.7109375" customWidth="1"/>
    <col min="7" max="7" width="14.42578125" customWidth="1"/>
    <col min="8" max="8" width="12.28515625" customWidth="1"/>
    <col min="9" max="9" width="9.7109375" bestFit="1" customWidth="1"/>
  </cols>
  <sheetData>
    <row r="1" spans="1:24" ht="18.95">
      <c r="A1" s="36" t="s">
        <v>73</v>
      </c>
      <c r="B1" s="36" t="s">
        <v>85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8.95">
      <c r="A2" s="36"/>
      <c r="B2" s="3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8.95">
      <c r="A3" s="61" t="s">
        <v>112</v>
      </c>
      <c r="B3" s="42" t="s">
        <v>99</v>
      </c>
      <c r="C3" s="42"/>
      <c r="D3" s="69"/>
      <c r="E3" s="69"/>
      <c r="F3" s="69"/>
      <c r="G3" s="69"/>
      <c r="H3" s="69"/>
      <c r="I3" s="69"/>
      <c r="J3" s="69"/>
      <c r="K3" s="69"/>
      <c r="L3" s="69"/>
      <c r="M3" s="69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8.95">
      <c r="A4" s="61" t="s">
        <v>113</v>
      </c>
      <c r="B4" s="42" t="s">
        <v>96</v>
      </c>
      <c r="C4" s="42"/>
      <c r="D4" s="69"/>
      <c r="E4" s="69"/>
      <c r="F4" s="69"/>
      <c r="G4" s="69"/>
      <c r="H4" s="69"/>
      <c r="I4" s="69"/>
      <c r="J4" s="69"/>
      <c r="K4" s="69"/>
      <c r="L4" s="69"/>
      <c r="M4" s="69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8.95">
      <c r="A5" s="61" t="s">
        <v>114</v>
      </c>
      <c r="B5" s="42" t="s">
        <v>97</v>
      </c>
      <c r="C5" s="42"/>
      <c r="D5" s="69"/>
      <c r="E5" s="69"/>
      <c r="F5" s="69"/>
      <c r="G5" s="69"/>
      <c r="H5" s="69"/>
      <c r="I5" s="69"/>
      <c r="J5" s="69"/>
      <c r="K5" s="69"/>
      <c r="L5" s="69"/>
      <c r="M5" s="69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8.95">
      <c r="A6" s="61" t="s">
        <v>91</v>
      </c>
      <c r="B6" s="42" t="s">
        <v>109</v>
      </c>
      <c r="C6" s="42"/>
      <c r="D6" s="69"/>
      <c r="E6" s="69"/>
      <c r="F6" s="69"/>
      <c r="G6" s="69"/>
      <c r="H6" s="69"/>
      <c r="I6" s="69"/>
      <c r="J6" s="69"/>
      <c r="K6" s="69"/>
      <c r="L6" s="69"/>
      <c r="M6" s="69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8.95">
      <c r="A7" s="61" t="s">
        <v>115</v>
      </c>
      <c r="B7" s="42" t="s">
        <v>108</v>
      </c>
      <c r="C7" s="42"/>
      <c r="D7" s="69"/>
      <c r="E7" s="69"/>
      <c r="F7" s="69"/>
      <c r="G7" s="69"/>
      <c r="H7" s="69"/>
      <c r="I7" s="69"/>
      <c r="J7" s="69"/>
      <c r="K7" s="69"/>
      <c r="L7" s="69"/>
      <c r="M7" s="69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8.95">
      <c r="A8" s="61" t="s">
        <v>91</v>
      </c>
      <c r="B8" s="42" t="s">
        <v>110</v>
      </c>
      <c r="C8" s="42"/>
      <c r="D8" s="69"/>
      <c r="E8" s="69"/>
      <c r="F8" s="69"/>
      <c r="G8" s="69"/>
      <c r="H8" s="69"/>
      <c r="I8" s="69"/>
      <c r="J8" s="69"/>
      <c r="K8" s="69"/>
      <c r="L8" s="69"/>
      <c r="M8" s="69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8.95">
      <c r="A9" s="61" t="s">
        <v>111</v>
      </c>
      <c r="B9" s="42" t="s">
        <v>116</v>
      </c>
      <c r="C9" s="42"/>
      <c r="D9" s="69"/>
      <c r="E9" s="69"/>
      <c r="F9" s="69"/>
      <c r="G9" s="69"/>
      <c r="H9" s="69"/>
      <c r="I9" s="69"/>
      <c r="J9" s="69"/>
      <c r="K9" s="69"/>
      <c r="L9" s="69"/>
      <c r="M9" s="69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8.95">
      <c r="A10" s="61" t="s">
        <v>118</v>
      </c>
      <c r="B10" s="42" t="s">
        <v>117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8.95">
      <c r="B11" s="42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8.95">
      <c r="A12" s="61" t="s">
        <v>83</v>
      </c>
      <c r="B12" s="42" t="s">
        <v>127</v>
      </c>
      <c r="C12" s="69"/>
      <c r="D12" s="69" t="s">
        <v>119</v>
      </c>
      <c r="E12" s="69"/>
      <c r="F12" s="69"/>
      <c r="G12" s="69"/>
      <c r="H12" s="69"/>
      <c r="I12" s="69"/>
      <c r="J12" s="69"/>
      <c r="K12" s="69"/>
      <c r="L12" s="69"/>
      <c r="M12" s="6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8.95">
      <c r="B13" s="42"/>
      <c r="C13" s="69"/>
      <c r="D13" s="69" t="s">
        <v>120</v>
      </c>
      <c r="E13" s="69"/>
      <c r="F13" s="69"/>
      <c r="G13" s="69"/>
      <c r="H13" s="69"/>
      <c r="I13" s="69"/>
      <c r="J13" s="69"/>
      <c r="K13" s="69"/>
      <c r="L13" s="69"/>
      <c r="M13" s="69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8.95">
      <c r="B14" s="4"/>
      <c r="C14" s="4"/>
      <c r="D14" s="69" t="s">
        <v>121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8.95">
      <c r="B15" s="4"/>
      <c r="C15" s="4"/>
      <c r="D15" s="69" t="s">
        <v>146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8.95">
      <c r="B16" s="4"/>
      <c r="C16" s="4"/>
      <c r="D16" s="69" t="s">
        <v>122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8.95">
      <c r="B17" s="4"/>
      <c r="C17" s="4"/>
      <c r="D17" s="69" t="s">
        <v>123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8.95">
      <c r="B18" s="4"/>
      <c r="C18" s="4"/>
      <c r="D18" s="69" t="s">
        <v>124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8.95">
      <c r="B19" s="4"/>
      <c r="C19" s="4"/>
      <c r="D19" s="69" t="s">
        <v>125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8.95">
      <c r="B20" s="4"/>
      <c r="C20" s="4"/>
      <c r="D20" s="69" t="s">
        <v>126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8.95">
      <c r="A21" s="61" t="s">
        <v>128</v>
      </c>
      <c r="B21" s="4"/>
      <c r="C21" s="4"/>
      <c r="D21" s="69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8.95">
      <c r="B22" s="4"/>
      <c r="C22" s="4"/>
      <c r="D22" s="69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8.95">
      <c r="A23" s="62" t="s">
        <v>65</v>
      </c>
      <c r="B23" s="44">
        <v>70</v>
      </c>
      <c r="C23" s="35" t="s">
        <v>98</v>
      </c>
      <c r="D23" s="35"/>
      <c r="E23" s="35"/>
      <c r="F23" s="35"/>
      <c r="G23" s="35"/>
      <c r="J23" s="35"/>
      <c r="K23" s="3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8.95">
      <c r="A24" s="6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8.95">
      <c r="A25" s="63"/>
      <c r="B25" s="36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8.95">
      <c r="A26" s="6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63"/>
      <c r="B27" s="7" t="s">
        <v>0</v>
      </c>
      <c r="C27" s="7" t="s">
        <v>1</v>
      </c>
      <c r="D27" s="7" t="s">
        <v>2</v>
      </c>
      <c r="E27" s="7" t="s">
        <v>3</v>
      </c>
      <c r="F27" s="7" t="s">
        <v>4</v>
      </c>
      <c r="G27" s="7" t="s">
        <v>5</v>
      </c>
      <c r="H27" s="128" t="s">
        <v>51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" customHeight="1">
      <c r="A28" s="64" t="s">
        <v>74</v>
      </c>
      <c r="B28" s="43" t="s">
        <v>7</v>
      </c>
      <c r="C28" s="43" t="s">
        <v>8</v>
      </c>
      <c r="D28" s="43"/>
      <c r="E28" s="43"/>
      <c r="F28" s="43" t="s">
        <v>33</v>
      </c>
      <c r="G28" s="43" t="s">
        <v>50</v>
      </c>
      <c r="H28" s="129"/>
      <c r="I28" s="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32.25">
      <c r="A29" s="63"/>
      <c r="B29" s="9" t="s">
        <v>53</v>
      </c>
      <c r="C29" s="9" t="s">
        <v>39</v>
      </c>
      <c r="D29" s="9" t="s">
        <v>39</v>
      </c>
      <c r="E29" s="9" t="s">
        <v>52</v>
      </c>
      <c r="F29" s="9" t="s">
        <v>52</v>
      </c>
      <c r="G29" s="9" t="s">
        <v>52</v>
      </c>
      <c r="H29" s="1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65" t="s">
        <v>75</v>
      </c>
      <c r="B30" s="45">
        <v>4</v>
      </c>
      <c r="C30" s="45">
        <v>3</v>
      </c>
      <c r="D30" s="45"/>
      <c r="E30" s="45"/>
      <c r="F30" s="45">
        <v>2</v>
      </c>
      <c r="G30" s="45">
        <v>1</v>
      </c>
      <c r="H30" s="31">
        <f>SUM(B30:G30)</f>
        <v>10</v>
      </c>
      <c r="I30" s="6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B31" s="11">
        <f>B30/(H30-G30)</f>
        <v>0.44444444444444442</v>
      </c>
      <c r="C31" s="11">
        <f>C30/(H30-G30)</f>
        <v>0.33333333333333331</v>
      </c>
      <c r="D31" s="11">
        <f>D30/(H30-G30)</f>
        <v>0</v>
      </c>
      <c r="E31" s="11">
        <f>E30/(H30-G30)</f>
        <v>0</v>
      </c>
      <c r="F31" s="11">
        <f>F30/(H30-G30)</f>
        <v>0.22222222222222221</v>
      </c>
      <c r="G31" s="11">
        <f>G30/H30</f>
        <v>0.1</v>
      </c>
      <c r="I31" s="12" t="s">
        <v>93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B32" s="13">
        <f>(B23*B31)*2.5</f>
        <v>77.777777777777771</v>
      </c>
      <c r="C32" s="13">
        <f>(B23*C31)*2.5</f>
        <v>58.333333333333329</v>
      </c>
      <c r="D32" s="13">
        <f>(B23*D31)*2.5</f>
        <v>0</v>
      </c>
      <c r="E32" s="13">
        <f>(B23*E31)*2.5</f>
        <v>0</v>
      </c>
      <c r="F32" s="13">
        <f>(B23*F31)*2.5</f>
        <v>38.888888888888886</v>
      </c>
      <c r="G32" s="13">
        <f>B23*G31*2.5</f>
        <v>17.5</v>
      </c>
      <c r="I32" s="12" t="s">
        <v>94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B33" s="14">
        <f>B32/5</f>
        <v>15.555555555555554</v>
      </c>
      <c r="C33" s="14">
        <f>C32</f>
        <v>58.333333333333329</v>
      </c>
      <c r="D33" s="14">
        <f>D32</f>
        <v>0</v>
      </c>
      <c r="E33" s="15">
        <f>E32/8</f>
        <v>0</v>
      </c>
      <c r="F33" s="15">
        <f>F32/8</f>
        <v>4.8611111111111107</v>
      </c>
      <c r="G33" s="15">
        <f>G32/8</f>
        <v>2.1875</v>
      </c>
      <c r="I33" s="12" t="s">
        <v>95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B34" s="4"/>
      <c r="C34" s="4"/>
      <c r="D34" s="4"/>
      <c r="E34" s="4"/>
      <c r="F34" s="4"/>
      <c r="G34" s="4"/>
      <c r="H34" s="4"/>
      <c r="I34" s="4"/>
      <c r="J34" s="1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>
      <c r="B35" s="17" t="s">
        <v>10</v>
      </c>
      <c r="C35" s="17"/>
      <c r="D35" s="17"/>
      <c r="E35" s="17"/>
      <c r="F35" s="17"/>
      <c r="G35" s="18">
        <f>B32+C32+D32+E32+F32</f>
        <v>174.99999999999997</v>
      </c>
      <c r="H35" s="19" t="s">
        <v>100</v>
      </c>
      <c r="I35" s="1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66" t="s">
        <v>82</v>
      </c>
      <c r="B36" s="17" t="s">
        <v>11</v>
      </c>
      <c r="C36" s="17"/>
      <c r="D36" s="17"/>
      <c r="E36" s="17"/>
      <c r="F36" s="17"/>
      <c r="G36" s="37">
        <f>G35/B23</f>
        <v>2.4999999999999996</v>
      </c>
      <c r="H36" s="34" t="s">
        <v>101</v>
      </c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4"/>
      <c r="T36" s="4"/>
      <c r="U36" s="4"/>
      <c r="V36" s="4"/>
      <c r="W36" s="4"/>
      <c r="X36" s="4"/>
    </row>
    <row r="37" spans="1:2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B38" s="36" t="s">
        <v>12</v>
      </c>
      <c r="C38" s="4"/>
      <c r="D38" s="4"/>
      <c r="E38" s="20"/>
      <c r="F38" s="4"/>
      <c r="G38" s="4"/>
      <c r="H38" s="4"/>
      <c r="I38" s="4"/>
      <c r="J38" s="4"/>
      <c r="K38" s="4"/>
      <c r="L38" s="4"/>
      <c r="M38" s="4"/>
      <c r="N38" s="21"/>
      <c r="O38" s="22"/>
      <c r="P38" s="4"/>
      <c r="Q38" s="4"/>
      <c r="R38" s="4"/>
      <c r="S38" s="4"/>
      <c r="T38" s="4"/>
      <c r="U38" s="4"/>
      <c r="V38" s="4"/>
      <c r="W38" s="4"/>
      <c r="X38" s="4"/>
    </row>
    <row r="39" spans="1:24" ht="15" customHeight="1">
      <c r="B39" s="4"/>
      <c r="C39" s="4"/>
      <c r="D39" s="4"/>
      <c r="E39" s="20"/>
      <c r="F39" s="4"/>
      <c r="G39" s="4"/>
      <c r="H39" s="4"/>
      <c r="I39" s="4"/>
      <c r="J39" s="4"/>
      <c r="K39" s="4"/>
      <c r="L39" s="4"/>
      <c r="M39" s="4"/>
      <c r="N39" s="21"/>
      <c r="O39" s="22"/>
      <c r="P39" s="4"/>
      <c r="Q39" s="4"/>
      <c r="R39" s="4"/>
      <c r="S39" s="4"/>
      <c r="T39" s="4"/>
      <c r="U39" s="4"/>
      <c r="V39" s="4"/>
      <c r="W39" s="4"/>
      <c r="X39" s="4"/>
    </row>
    <row r="40" spans="1:24" ht="32.25">
      <c r="A40" s="67" t="s">
        <v>76</v>
      </c>
      <c r="B40" s="28"/>
      <c r="C40" s="4"/>
      <c r="D40" s="4"/>
      <c r="E40" s="23" t="s">
        <v>44</v>
      </c>
      <c r="F40" s="131" t="s">
        <v>55</v>
      </c>
      <c r="G40" s="131"/>
      <c r="H40" s="131"/>
      <c r="I40" s="24" t="s">
        <v>13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"/>
      <c r="U40" s="4"/>
      <c r="V40" s="4"/>
      <c r="W40" s="4"/>
      <c r="X40" s="4"/>
    </row>
    <row r="41" spans="1:24">
      <c r="A41" s="67" t="s">
        <v>78</v>
      </c>
      <c r="B41" s="132"/>
      <c r="C41" s="133" t="s">
        <v>29</v>
      </c>
      <c r="D41" s="133"/>
      <c r="E41" s="134">
        <f>B23/4</f>
        <v>17.5</v>
      </c>
      <c r="F41" s="130">
        <f>E41-4</f>
        <v>13.5</v>
      </c>
      <c r="G41" s="135" t="s">
        <v>54</v>
      </c>
      <c r="H41" s="130">
        <f>E41+6</f>
        <v>23.5</v>
      </c>
      <c r="I41" s="46">
        <v>14</v>
      </c>
      <c r="J41" s="49"/>
      <c r="K41" s="32" t="s">
        <v>102</v>
      </c>
      <c r="L41" s="32"/>
      <c r="M41" s="32"/>
      <c r="N41" s="32"/>
      <c r="O41" s="32"/>
      <c r="P41" s="32"/>
      <c r="Q41" s="32"/>
      <c r="R41" s="32"/>
      <c r="S41" s="32"/>
      <c r="T41" s="4"/>
      <c r="U41" s="4"/>
      <c r="V41" s="4"/>
      <c r="W41" s="4"/>
      <c r="X41" s="4"/>
    </row>
    <row r="42" spans="1:24" ht="15" customHeight="1">
      <c r="A42" s="67"/>
      <c r="B42" s="132"/>
      <c r="C42" s="133"/>
      <c r="D42" s="133"/>
      <c r="E42" s="134"/>
      <c r="F42" s="130"/>
      <c r="G42" s="135"/>
      <c r="H42" s="130"/>
      <c r="I42" s="25"/>
      <c r="J42" s="49"/>
      <c r="K42" s="12"/>
      <c r="L42" s="12"/>
      <c r="M42" s="12"/>
      <c r="N42" s="12"/>
      <c r="O42" s="12"/>
      <c r="P42" s="49"/>
      <c r="Q42" s="49"/>
      <c r="R42" s="49"/>
      <c r="S42" s="49"/>
      <c r="T42" s="4"/>
      <c r="U42" s="4"/>
      <c r="V42" s="4"/>
      <c r="W42" s="4"/>
      <c r="X42" s="4"/>
    </row>
    <row r="43" spans="1:24">
      <c r="A43" s="67" t="s">
        <v>79</v>
      </c>
      <c r="B43" s="132"/>
      <c r="C43" s="133" t="s">
        <v>30</v>
      </c>
      <c r="D43" s="133"/>
      <c r="E43" s="134">
        <f>B23/6</f>
        <v>11.666666666666666</v>
      </c>
      <c r="F43" s="130">
        <f>E43-1</f>
        <v>10.666666666666666</v>
      </c>
      <c r="G43" s="135" t="s">
        <v>54</v>
      </c>
      <c r="H43" s="130">
        <f>E43+10</f>
        <v>21.666666666666664</v>
      </c>
      <c r="I43" s="46">
        <v>16</v>
      </c>
      <c r="J43" s="49"/>
      <c r="K43" s="32" t="s">
        <v>103</v>
      </c>
      <c r="L43" s="32"/>
      <c r="M43" s="32"/>
      <c r="N43" s="32"/>
      <c r="O43" s="32"/>
      <c r="P43" s="32"/>
      <c r="Q43" s="32"/>
      <c r="R43" s="32"/>
      <c r="S43" s="32"/>
      <c r="T43" s="4"/>
      <c r="U43" s="4"/>
      <c r="V43" s="4"/>
      <c r="W43" s="4"/>
      <c r="X43" s="4"/>
    </row>
    <row r="44" spans="1:24" ht="15" customHeight="1">
      <c r="A44" s="67"/>
      <c r="B44" s="132"/>
      <c r="C44" s="133"/>
      <c r="D44" s="133"/>
      <c r="E44" s="134"/>
      <c r="F44" s="130"/>
      <c r="G44" s="135"/>
      <c r="H44" s="130"/>
      <c r="I44" s="25"/>
      <c r="J44" s="49"/>
      <c r="K44" s="12"/>
      <c r="L44" s="12"/>
      <c r="M44" s="12"/>
      <c r="N44" s="12"/>
      <c r="O44" s="12"/>
      <c r="P44" s="49"/>
      <c r="Q44" s="49"/>
      <c r="R44" s="49"/>
      <c r="S44" s="49"/>
      <c r="T44" s="4"/>
      <c r="U44" s="4"/>
      <c r="V44" s="4"/>
      <c r="W44" s="4"/>
      <c r="X44" s="4"/>
    </row>
    <row r="45" spans="1:24">
      <c r="A45" s="67" t="s">
        <v>80</v>
      </c>
      <c r="B45" s="132"/>
      <c r="C45" s="133" t="s">
        <v>31</v>
      </c>
      <c r="D45" s="133"/>
      <c r="E45" s="134">
        <f>B23/6</f>
        <v>11.666666666666666</v>
      </c>
      <c r="F45" s="130">
        <f>E45-1</f>
        <v>10.666666666666666</v>
      </c>
      <c r="G45" s="135" t="s">
        <v>54</v>
      </c>
      <c r="H45" s="130">
        <f>E45+10</f>
        <v>21.666666666666664</v>
      </c>
      <c r="I45" s="46">
        <v>18</v>
      </c>
      <c r="J45" s="49"/>
      <c r="K45" s="32" t="s">
        <v>104</v>
      </c>
      <c r="L45" s="32"/>
      <c r="M45" s="32"/>
      <c r="N45" s="32"/>
      <c r="O45" s="32"/>
      <c r="P45" s="32"/>
      <c r="Q45" s="32"/>
      <c r="R45" s="32"/>
      <c r="S45" s="32"/>
      <c r="T45" s="4"/>
      <c r="U45" s="4"/>
      <c r="V45" s="4"/>
      <c r="W45" s="4"/>
      <c r="X45" s="4"/>
    </row>
    <row r="46" spans="1:24">
      <c r="B46" s="132"/>
      <c r="C46" s="133"/>
      <c r="D46" s="133"/>
      <c r="E46" s="134"/>
      <c r="F46" s="130"/>
      <c r="G46" s="135"/>
      <c r="H46" s="130"/>
      <c r="I46" s="25"/>
      <c r="J46" s="4"/>
      <c r="K46" s="12"/>
      <c r="L46" s="5"/>
      <c r="M46" s="5"/>
      <c r="N46" s="5"/>
      <c r="O46" s="5"/>
      <c r="P46" s="5"/>
      <c r="Q46" s="5"/>
      <c r="R46" s="4"/>
      <c r="S46" s="4"/>
      <c r="T46" s="4"/>
      <c r="U46" s="4"/>
      <c r="V46" s="4"/>
      <c r="W46" s="4"/>
      <c r="X46" s="4"/>
    </row>
    <row r="47" spans="1:24">
      <c r="B47" s="4" t="s">
        <v>14</v>
      </c>
      <c r="C47" s="4"/>
      <c r="D47" s="4"/>
      <c r="E47" s="26">
        <f>SUM(E41:E46)</f>
        <v>40.833333333333329</v>
      </c>
      <c r="F47" s="26">
        <f>SUM(F41:F46)</f>
        <v>34.833333333333329</v>
      </c>
      <c r="G47" s="26"/>
      <c r="H47" s="26">
        <f>SUM(H41:H46)</f>
        <v>66.833333333333329</v>
      </c>
      <c r="I47" s="29">
        <f>SUM(I41:I46)</f>
        <v>48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66" t="s">
        <v>81</v>
      </c>
      <c r="B48" s="4" t="s">
        <v>15</v>
      </c>
      <c r="C48" s="4"/>
      <c r="D48" s="4"/>
      <c r="E48" s="30">
        <f>(E47*4.3)/B23</f>
        <v>2.5083333333333329</v>
      </c>
      <c r="F48" s="30">
        <f>(F47*4.3)/B23</f>
        <v>2.1397619047619045</v>
      </c>
      <c r="G48" s="30"/>
      <c r="H48" s="30">
        <f>(H47*4.3)/B23</f>
        <v>4.1054761904761907</v>
      </c>
      <c r="I48" s="33">
        <f>(I47*4.3)/B23</f>
        <v>2.9485714285714284</v>
      </c>
      <c r="J48" s="34" t="s">
        <v>105</v>
      </c>
      <c r="K48" s="34"/>
      <c r="L48" s="34"/>
      <c r="M48" s="34"/>
      <c r="N48" s="34"/>
      <c r="O48" s="34"/>
      <c r="P48" s="34"/>
      <c r="Q48" s="34"/>
      <c r="R48" s="34"/>
      <c r="S48" s="4"/>
      <c r="T48" s="4"/>
      <c r="U48" s="4"/>
      <c r="V48" s="4"/>
      <c r="W48" s="4"/>
      <c r="X48" s="4"/>
    </row>
    <row r="49" spans="1:24">
      <c r="B49" s="4"/>
      <c r="C49" s="4"/>
      <c r="D49" s="4"/>
      <c r="E49" s="30"/>
      <c r="F49" s="4"/>
      <c r="G49" s="4"/>
      <c r="H49" s="4"/>
      <c r="I49" s="28"/>
      <c r="J49" s="2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" customHeight="1">
      <c r="B50" s="4"/>
      <c r="C50" s="4"/>
      <c r="D50" s="4"/>
      <c r="E50" s="30"/>
      <c r="F50" s="4"/>
      <c r="G50" s="4"/>
      <c r="H50" s="4"/>
      <c r="I50" s="28"/>
      <c r="J50" s="28"/>
      <c r="K50" s="4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4"/>
      <c r="W50" s="4"/>
      <c r="X50" s="4"/>
    </row>
    <row r="51" spans="1:24">
      <c r="B51" s="4"/>
      <c r="C51" s="4"/>
      <c r="D51" s="4"/>
      <c r="E51" s="30"/>
      <c r="F51" s="4"/>
      <c r="G51" s="4"/>
      <c r="H51" s="4"/>
      <c r="I51" s="28"/>
      <c r="J51" s="2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" customHeight="1">
      <c r="B52" s="4"/>
      <c r="C52" s="4"/>
      <c r="D52" s="4"/>
      <c r="E52" s="4" t="s">
        <v>59</v>
      </c>
      <c r="F52" s="4" t="s">
        <v>60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>
      <c r="A53" s="68" t="s">
        <v>77</v>
      </c>
      <c r="B53" s="4" t="s">
        <v>16</v>
      </c>
      <c r="C53" s="137" t="str">
        <f>C28</f>
        <v>Beer bottle</v>
      </c>
      <c r="D53" s="137"/>
      <c r="E53" s="48">
        <f>(B23*0.2)*3</f>
        <v>42</v>
      </c>
      <c r="F53" s="40">
        <f>E53</f>
        <v>42</v>
      </c>
      <c r="G53" s="47" t="s">
        <v>106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"/>
      <c r="T53" s="4"/>
      <c r="U53" s="4"/>
      <c r="V53" s="4"/>
      <c r="W53" s="4"/>
      <c r="X53" s="4"/>
    </row>
    <row r="54" spans="1:24" ht="15" customHeight="1">
      <c r="B54" s="4" t="s">
        <v>17</v>
      </c>
      <c r="C54" s="137" t="str">
        <f>G28</f>
        <v>Orange Juice</v>
      </c>
      <c r="D54" s="137"/>
      <c r="E54" s="38">
        <f>(B23*0.1)*2</f>
        <v>14</v>
      </c>
      <c r="F54" s="41">
        <f>E54/8</f>
        <v>1.75</v>
      </c>
      <c r="G54" s="39" t="s">
        <v>107</v>
      </c>
      <c r="H54" s="39"/>
      <c r="I54" s="39"/>
      <c r="J54" s="39"/>
      <c r="K54" s="39"/>
      <c r="L54" s="39"/>
      <c r="M54" s="3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B56" s="36" t="s">
        <v>18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B57" s="4"/>
      <c r="C57" s="4"/>
      <c r="D57" s="4"/>
      <c r="E57" s="28" t="s">
        <v>19</v>
      </c>
      <c r="F57" s="28" t="s">
        <v>20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61" t="s">
        <v>92</v>
      </c>
      <c r="B58" s="4" t="s">
        <v>21</v>
      </c>
      <c r="C58" s="138" t="str">
        <f>B28</f>
        <v>Prosecco</v>
      </c>
      <c r="D58" s="138"/>
      <c r="E58" s="28">
        <f>B23</f>
        <v>70</v>
      </c>
      <c r="F58" s="27">
        <f>E58/6</f>
        <v>11.666666666666666</v>
      </c>
      <c r="G58" s="12" t="s">
        <v>61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4"/>
      <c r="S58" s="4"/>
      <c r="T58" s="4"/>
      <c r="U58" s="4"/>
      <c r="V58" s="4"/>
      <c r="W58" s="4"/>
      <c r="X58" s="4"/>
    </row>
    <row r="59" spans="1:24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38.25">
      <c r="A60" s="61" t="s">
        <v>83</v>
      </c>
      <c r="B60" s="52" t="s">
        <v>68</v>
      </c>
      <c r="C60" s="4"/>
      <c r="D60" s="4"/>
      <c r="E60" s="58" t="s">
        <v>22</v>
      </c>
      <c r="F60" s="58" t="s">
        <v>36</v>
      </c>
      <c r="G60" s="58" t="s">
        <v>37</v>
      </c>
      <c r="H60" s="60" t="s">
        <v>23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B61" s="42" t="s">
        <v>0</v>
      </c>
      <c r="C61" s="136" t="str">
        <f>B28</f>
        <v>Prosecco</v>
      </c>
      <c r="D61" s="136"/>
      <c r="E61" s="53">
        <f>B33+F58</f>
        <v>27.222222222222221</v>
      </c>
      <c r="F61" s="53"/>
      <c r="G61" s="54"/>
      <c r="H61" s="55"/>
      <c r="I61" s="56" t="s">
        <v>35</v>
      </c>
      <c r="J61" s="56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"/>
      <c r="V61" s="4"/>
      <c r="W61" s="4"/>
      <c r="X61" s="4"/>
    </row>
    <row r="62" spans="1:24">
      <c r="B62" s="42" t="s">
        <v>1</v>
      </c>
      <c r="C62" s="136" t="str">
        <f>C28</f>
        <v>Beer bottle</v>
      </c>
      <c r="D62" s="136"/>
      <c r="E62" s="53">
        <f>C33+F53</f>
        <v>100.33333333333333</v>
      </c>
      <c r="F62" s="53"/>
      <c r="G62" s="53"/>
      <c r="H62" s="55"/>
      <c r="I62" s="56" t="s">
        <v>34</v>
      </c>
      <c r="J62" s="56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"/>
      <c r="V62" s="4"/>
      <c r="W62" s="4"/>
      <c r="X62" s="4"/>
    </row>
    <row r="63" spans="1:24">
      <c r="B63" s="42" t="s">
        <v>24</v>
      </c>
      <c r="C63" s="136">
        <f>D28</f>
        <v>0</v>
      </c>
      <c r="D63" s="136"/>
      <c r="E63" s="53">
        <f>D33</f>
        <v>0</v>
      </c>
      <c r="F63" s="53"/>
      <c r="G63" s="53"/>
      <c r="H63" s="55"/>
      <c r="I63" s="56" t="s">
        <v>62</v>
      </c>
      <c r="J63" s="56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"/>
      <c r="V63" s="4"/>
      <c r="W63" s="4"/>
      <c r="X63" s="4"/>
    </row>
    <row r="64" spans="1:24">
      <c r="B64" s="42" t="s">
        <v>25</v>
      </c>
      <c r="C64" s="136">
        <f>E28</f>
        <v>0</v>
      </c>
      <c r="D64" s="136"/>
      <c r="E64" s="53">
        <f>E33</f>
        <v>0</v>
      </c>
      <c r="F64" s="53">
        <f>E64*1.7</f>
        <v>0</v>
      </c>
      <c r="G64" s="54">
        <f>(E64*200)/750</f>
        <v>0</v>
      </c>
      <c r="H64" s="55"/>
      <c r="I64" s="56" t="s">
        <v>63</v>
      </c>
      <c r="J64" s="56"/>
      <c r="K64" s="57"/>
      <c r="L64" s="57"/>
      <c r="M64" s="57"/>
      <c r="N64" s="57"/>
      <c r="O64" s="57"/>
      <c r="P64" s="42"/>
      <c r="Q64" s="42"/>
      <c r="R64" s="42"/>
      <c r="S64" s="42"/>
      <c r="T64" s="42"/>
      <c r="U64" s="4"/>
      <c r="V64" s="4"/>
      <c r="W64" s="4"/>
      <c r="X64" s="4"/>
    </row>
    <row r="65" spans="1:24">
      <c r="B65" s="42" t="s">
        <v>4</v>
      </c>
      <c r="C65" s="136" t="str">
        <f>F28</f>
        <v>Pimms</v>
      </c>
      <c r="D65" s="136"/>
      <c r="E65" s="53">
        <f>F33</f>
        <v>4.8611111111111107</v>
      </c>
      <c r="F65" s="53">
        <f>E65*1.7</f>
        <v>8.2638888888888875</v>
      </c>
      <c r="G65" s="54">
        <f>(E65*200)/750</f>
        <v>1.2962962962962963</v>
      </c>
      <c r="H65" s="55"/>
      <c r="I65" s="56" t="s">
        <v>64</v>
      </c>
      <c r="J65" s="56"/>
      <c r="K65" s="57"/>
      <c r="L65" s="57"/>
      <c r="M65" s="57"/>
      <c r="N65" s="57"/>
      <c r="O65" s="57"/>
      <c r="P65" s="42"/>
      <c r="Q65" s="42"/>
      <c r="R65" s="42"/>
      <c r="S65" s="42"/>
      <c r="T65" s="42"/>
      <c r="U65" s="4"/>
      <c r="V65" s="4"/>
      <c r="W65" s="4"/>
      <c r="X65" s="4"/>
    </row>
    <row r="66" spans="1:24">
      <c r="B66" s="42" t="s">
        <v>6</v>
      </c>
      <c r="C66" s="136" t="str">
        <f>G28</f>
        <v>Orange Juice</v>
      </c>
      <c r="D66" s="136"/>
      <c r="E66" s="53">
        <f>G33+F54</f>
        <v>3.9375</v>
      </c>
      <c r="F66" s="53">
        <f>E66*1.7</f>
        <v>6.6937499999999996</v>
      </c>
      <c r="G66" s="54"/>
      <c r="H66" s="55"/>
      <c r="I66" s="56" t="s">
        <v>34</v>
      </c>
      <c r="J66" s="56"/>
      <c r="K66" s="57"/>
      <c r="L66" s="57"/>
      <c r="M66" s="57"/>
      <c r="N66" s="57"/>
      <c r="O66" s="57"/>
      <c r="P66" s="42"/>
      <c r="Q66" s="42"/>
      <c r="R66" s="42"/>
      <c r="S66" s="42"/>
      <c r="T66" s="42"/>
      <c r="U66" s="4"/>
      <c r="V66" s="4"/>
      <c r="W66" s="4"/>
      <c r="X66" s="4"/>
    </row>
    <row r="67" spans="1:24">
      <c r="B67" s="42" t="s">
        <v>69</v>
      </c>
      <c r="C67" s="59"/>
      <c r="D67" s="59"/>
      <c r="E67" s="53">
        <f>I41</f>
        <v>14</v>
      </c>
      <c r="F67" s="53"/>
      <c r="G67" s="54"/>
      <c r="H67" s="55"/>
      <c r="I67" s="56" t="s">
        <v>72</v>
      </c>
      <c r="J67" s="56"/>
      <c r="K67" s="57"/>
      <c r="L67" s="57"/>
      <c r="M67" s="57"/>
      <c r="N67" s="57"/>
      <c r="O67" s="57"/>
      <c r="P67" s="42"/>
      <c r="Q67" s="42"/>
      <c r="R67" s="42"/>
      <c r="S67" s="42"/>
      <c r="T67" s="42"/>
      <c r="U67" s="4"/>
      <c r="V67" s="4"/>
      <c r="W67" s="4"/>
      <c r="X67" s="4"/>
    </row>
    <row r="68" spans="1:24">
      <c r="B68" s="42" t="s">
        <v>70</v>
      </c>
      <c r="C68" s="59"/>
      <c r="D68" s="59"/>
      <c r="E68" s="53">
        <f>I43</f>
        <v>16</v>
      </c>
      <c r="F68" s="53"/>
      <c r="G68" s="54"/>
      <c r="H68" s="55"/>
      <c r="I68" s="56" t="s">
        <v>72</v>
      </c>
      <c r="J68" s="56"/>
      <c r="K68" s="57"/>
      <c r="L68" s="57"/>
      <c r="M68" s="57"/>
      <c r="N68" s="57"/>
      <c r="O68" s="57"/>
      <c r="P68" s="42"/>
      <c r="Q68" s="42"/>
      <c r="R68" s="42"/>
      <c r="S68" s="42"/>
      <c r="T68" s="42"/>
      <c r="U68" s="4"/>
      <c r="V68" s="4"/>
      <c r="W68" s="4"/>
      <c r="X68" s="4"/>
    </row>
    <row r="69" spans="1:24">
      <c r="B69" s="42" t="s">
        <v>71</v>
      </c>
      <c r="C69" s="42"/>
      <c r="D69" s="42"/>
      <c r="E69" s="53">
        <f>I45</f>
        <v>18</v>
      </c>
      <c r="F69" s="42"/>
      <c r="G69" s="42"/>
      <c r="H69" s="42"/>
      <c r="I69" s="42" t="s">
        <v>72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"/>
      <c r="V69" s="4"/>
      <c r="W69" s="4"/>
      <c r="X69" s="4"/>
    </row>
    <row r="70" spans="1:24">
      <c r="B70" s="42"/>
      <c r="C70" s="42"/>
      <c r="D70" s="42"/>
      <c r="E70" s="53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"/>
      <c r="V70" s="4"/>
      <c r="W70" s="4"/>
      <c r="X70" s="4"/>
    </row>
    <row r="71" spans="1:24">
      <c r="A71" s="61" t="s">
        <v>84</v>
      </c>
      <c r="B71" s="50" t="s">
        <v>57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1"/>
      <c r="Q71" s="51"/>
      <c r="R71" s="51"/>
      <c r="S71" s="51"/>
      <c r="T71" s="51"/>
      <c r="U71" s="4"/>
      <c r="V71" s="4"/>
      <c r="W71" s="4"/>
      <c r="X71" s="4"/>
    </row>
    <row r="72" spans="1:2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2:2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2:2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2:2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2:2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2:2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2:2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2:2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2:2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2:24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2:24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2:24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2:24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2:24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2:24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2:24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2:24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2:24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2:24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2:24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2:24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2:24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2:24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2:24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2:24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2:24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2:24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2:24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2:24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2:24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2:24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2:24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2:24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2:2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2:2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2:2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2:2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2:2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2:2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2:2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2:2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2:2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2:2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2:2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2:2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2:2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2:2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2:2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2:2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2:24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2:24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2:24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2:24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2:24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2:24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2:24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2:24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2:24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2:24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2:24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2:24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2:24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2:24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2:24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2:24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2:24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2:24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2:24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2:24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2:24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2:24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2:24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2:24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2:24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2:24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2:24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2:2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2:2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2:24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2:24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2:24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2:24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2:24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2:24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2:24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2:24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2:24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2:24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2:24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2:24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2:24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2:24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2:24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2:24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2:24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2:24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2:24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2:24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2:24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2:24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2:24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2:24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2:24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2:24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2:24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2:24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2:24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2:24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2:24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2:24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2:24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2:24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2:24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2:24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2:24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2:24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2:24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2:24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2:24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2:24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2:24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2:24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2:24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2:24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2:24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2:24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2:24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2:24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2:24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2:24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2:24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2:24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2:24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2:24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2:24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2:24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2:24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2:24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2:24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2:24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2:24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2:24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2:24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2:24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2:24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</sheetData>
  <mergeCells count="29">
    <mergeCell ref="H45:H46"/>
    <mergeCell ref="C65:D65"/>
    <mergeCell ref="C66:D66"/>
    <mergeCell ref="C58:D58"/>
    <mergeCell ref="C61:D61"/>
    <mergeCell ref="C62:D62"/>
    <mergeCell ref="C63:D63"/>
    <mergeCell ref="C64:D64"/>
    <mergeCell ref="B45:B46"/>
    <mergeCell ref="C45:D46"/>
    <mergeCell ref="E45:E46"/>
    <mergeCell ref="F45:F46"/>
    <mergeCell ref="G45:G46"/>
    <mergeCell ref="C54:D54"/>
    <mergeCell ref="C53:D53"/>
    <mergeCell ref="B43:B44"/>
    <mergeCell ref="C43:D44"/>
    <mergeCell ref="H27:H28"/>
    <mergeCell ref="F40:H40"/>
    <mergeCell ref="B41:B42"/>
    <mergeCell ref="C41:D42"/>
    <mergeCell ref="E41:E42"/>
    <mergeCell ref="F41:F42"/>
    <mergeCell ref="G41:G42"/>
    <mergeCell ref="H41:H42"/>
    <mergeCell ref="E43:E44"/>
    <mergeCell ref="F43:F44"/>
    <mergeCell ref="G43:G44"/>
    <mergeCell ref="H43:H4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workbookViewId="0">
      <selection activeCell="O26" sqref="O26"/>
    </sheetView>
  </sheetViews>
  <sheetFormatPr defaultColWidth="8.85546875" defaultRowHeight="15"/>
  <cols>
    <col min="1" max="1" width="23.28515625" customWidth="1"/>
    <col min="2" max="2" width="11.140625" customWidth="1"/>
    <col min="3" max="3" width="11.28515625" customWidth="1"/>
    <col min="6" max="6" width="11.42578125" customWidth="1"/>
  </cols>
  <sheetData>
    <row r="1" spans="1:21" ht="18.95">
      <c r="A1" s="36" t="s">
        <v>73</v>
      </c>
      <c r="B1" s="36" t="s">
        <v>85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.95">
      <c r="A2" s="36"/>
      <c r="B2" s="3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.95">
      <c r="A3" s="61" t="s">
        <v>112</v>
      </c>
      <c r="B3" s="42" t="s">
        <v>129</v>
      </c>
      <c r="C3" s="42"/>
      <c r="D3" s="69"/>
      <c r="E3" s="69"/>
      <c r="F3" s="69"/>
      <c r="G3" s="69"/>
      <c r="H3" s="69"/>
      <c r="I3" s="69"/>
      <c r="J3" s="69"/>
      <c r="K3" s="69"/>
      <c r="L3" s="69"/>
      <c r="M3" s="69"/>
      <c r="N3" s="4"/>
      <c r="O3" s="4"/>
      <c r="P3" s="4"/>
      <c r="Q3" s="4"/>
      <c r="R3" s="4"/>
      <c r="S3" s="4"/>
      <c r="T3" s="4"/>
      <c r="U3" s="4"/>
    </row>
    <row r="4" spans="1:21" ht="18.95">
      <c r="A4" s="61" t="s">
        <v>113</v>
      </c>
      <c r="B4" s="42" t="s">
        <v>131</v>
      </c>
      <c r="C4" s="42"/>
      <c r="D4" s="69"/>
      <c r="E4" s="69"/>
      <c r="F4" s="69"/>
      <c r="G4" s="69"/>
      <c r="H4" s="69"/>
      <c r="I4" s="69"/>
      <c r="J4" s="69"/>
      <c r="K4" s="69"/>
      <c r="L4" s="69"/>
      <c r="M4" s="69"/>
      <c r="N4" s="4"/>
      <c r="O4" s="4"/>
      <c r="P4" s="4"/>
      <c r="Q4" s="4"/>
      <c r="R4" s="4"/>
      <c r="S4" s="4"/>
      <c r="T4" s="4"/>
      <c r="U4" s="4"/>
    </row>
    <row r="5" spans="1:21" ht="18.95">
      <c r="A5" s="61" t="s">
        <v>114</v>
      </c>
      <c r="B5" s="42" t="s">
        <v>130</v>
      </c>
      <c r="C5" s="42"/>
      <c r="D5" s="69"/>
      <c r="E5" s="69"/>
      <c r="F5" s="69"/>
      <c r="G5" s="69"/>
      <c r="H5" s="69"/>
      <c r="I5" s="69"/>
      <c r="J5" s="69"/>
      <c r="K5" s="69"/>
      <c r="L5" s="69"/>
      <c r="M5" s="69"/>
      <c r="N5" s="4"/>
      <c r="O5" s="4"/>
      <c r="P5" s="4"/>
      <c r="Q5" s="4"/>
      <c r="R5" s="4"/>
      <c r="S5" s="4"/>
      <c r="T5" s="4"/>
      <c r="U5" s="4"/>
    </row>
    <row r="6" spans="1:21" ht="18.95">
      <c r="A6" s="61" t="s">
        <v>91</v>
      </c>
      <c r="B6" s="42" t="s">
        <v>137</v>
      </c>
      <c r="C6" s="42"/>
      <c r="D6" s="69"/>
      <c r="E6" s="69"/>
      <c r="F6" s="69"/>
      <c r="G6" s="69"/>
      <c r="H6" s="69"/>
      <c r="I6" s="69"/>
      <c r="J6" s="69"/>
      <c r="K6" s="69"/>
      <c r="L6" s="69"/>
      <c r="M6" s="69"/>
      <c r="N6" s="4"/>
      <c r="O6" s="4"/>
      <c r="P6" s="4"/>
      <c r="Q6" s="4"/>
      <c r="R6" s="4"/>
      <c r="S6" s="4"/>
      <c r="T6" s="4"/>
      <c r="U6" s="4"/>
    </row>
    <row r="7" spans="1:21" ht="18.95">
      <c r="A7" s="61" t="s">
        <v>115</v>
      </c>
      <c r="B7" s="42" t="s">
        <v>133</v>
      </c>
      <c r="C7" s="42"/>
      <c r="D7" s="69"/>
      <c r="E7" s="69"/>
      <c r="F7" s="69"/>
      <c r="G7" s="69"/>
      <c r="H7" s="69"/>
      <c r="I7" s="69"/>
      <c r="J7" s="69"/>
      <c r="K7" s="69"/>
      <c r="L7" s="69"/>
      <c r="M7" s="69"/>
      <c r="N7" s="4"/>
      <c r="O7" s="4"/>
      <c r="P7" s="4"/>
      <c r="Q7" s="4"/>
      <c r="R7" s="4"/>
      <c r="S7" s="4"/>
      <c r="T7" s="4"/>
      <c r="U7" s="4"/>
    </row>
    <row r="8" spans="1:21" ht="18.95">
      <c r="A8" s="61" t="s">
        <v>91</v>
      </c>
      <c r="B8" s="42" t="s">
        <v>136</v>
      </c>
      <c r="C8" s="42"/>
      <c r="D8" s="69"/>
      <c r="E8" s="69"/>
      <c r="F8" s="69"/>
      <c r="G8" s="69"/>
      <c r="H8" s="69"/>
      <c r="I8" s="69"/>
      <c r="J8" s="69"/>
      <c r="K8" s="69"/>
      <c r="L8" s="69"/>
      <c r="M8" s="69"/>
      <c r="N8" s="4"/>
      <c r="O8" s="4"/>
      <c r="P8" s="4"/>
      <c r="Q8" s="4"/>
      <c r="R8" s="4"/>
      <c r="S8" s="4"/>
      <c r="T8" s="4"/>
      <c r="U8" s="4"/>
    </row>
    <row r="9" spans="1:21" ht="21.95" customHeight="1">
      <c r="A9" s="61" t="s">
        <v>111</v>
      </c>
      <c r="B9" s="42" t="s">
        <v>116</v>
      </c>
      <c r="C9" s="42"/>
      <c r="D9" s="69"/>
      <c r="E9" s="69"/>
      <c r="F9" s="69"/>
      <c r="G9" s="69"/>
      <c r="H9" s="69"/>
      <c r="I9" s="69"/>
      <c r="J9" s="69"/>
      <c r="K9" s="69"/>
      <c r="L9" s="69"/>
      <c r="M9" s="69"/>
      <c r="N9" s="4"/>
      <c r="O9" s="4"/>
      <c r="P9" s="4"/>
      <c r="Q9" s="4"/>
      <c r="R9" s="4"/>
      <c r="S9" s="4"/>
      <c r="T9" s="4"/>
      <c r="U9" s="4"/>
    </row>
    <row r="10" spans="1:21" ht="23.1" customHeight="1">
      <c r="A10" s="61" t="s">
        <v>118</v>
      </c>
      <c r="B10" s="42" t="s">
        <v>117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4"/>
      <c r="O10" s="4"/>
      <c r="P10" s="4"/>
      <c r="Q10" s="4"/>
      <c r="R10" s="4"/>
      <c r="S10" s="4"/>
      <c r="T10" s="4"/>
      <c r="U10" s="4"/>
    </row>
    <row r="11" spans="1:21" ht="18.95">
      <c r="A11" s="61"/>
      <c r="B11" s="42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4"/>
      <c r="O11" s="4"/>
      <c r="P11" s="4"/>
      <c r="Q11" s="4"/>
      <c r="R11" s="4"/>
      <c r="S11" s="4"/>
      <c r="T11" s="4"/>
      <c r="U11" s="4"/>
    </row>
    <row r="12" spans="1:21" ht="18.95">
      <c r="A12" s="61" t="s">
        <v>83</v>
      </c>
      <c r="B12" s="42" t="s">
        <v>138</v>
      </c>
      <c r="C12" s="69"/>
      <c r="E12" s="69" t="s">
        <v>142</v>
      </c>
      <c r="F12" s="69"/>
      <c r="G12" s="69"/>
      <c r="H12" s="69"/>
      <c r="I12" s="69"/>
      <c r="J12" s="69"/>
      <c r="K12" s="69"/>
      <c r="L12" s="69"/>
      <c r="M12" s="69"/>
      <c r="N12" s="4"/>
      <c r="O12" s="4"/>
      <c r="P12" s="4"/>
      <c r="Q12" s="4"/>
      <c r="R12" s="4"/>
      <c r="S12" s="4"/>
      <c r="T12" s="4"/>
      <c r="U12" s="4"/>
    </row>
    <row r="13" spans="1:21" ht="18.95">
      <c r="A13" s="61"/>
      <c r="B13" s="42"/>
      <c r="C13" s="69"/>
      <c r="E13" s="69" t="s">
        <v>143</v>
      </c>
      <c r="F13" s="69"/>
      <c r="G13" s="69"/>
      <c r="H13" s="69"/>
      <c r="I13" s="69"/>
      <c r="J13" s="69"/>
      <c r="K13" s="69"/>
      <c r="L13" s="69"/>
      <c r="M13" s="69"/>
      <c r="N13" s="4"/>
      <c r="O13" s="4"/>
      <c r="P13" s="4"/>
      <c r="Q13" s="4"/>
      <c r="R13" s="4"/>
      <c r="S13" s="4"/>
      <c r="T13" s="4"/>
      <c r="U13" s="4"/>
    </row>
    <row r="14" spans="1:21" ht="18.95">
      <c r="A14" s="61"/>
      <c r="B14" s="42"/>
      <c r="C14" s="69"/>
      <c r="E14" s="69" t="s">
        <v>144</v>
      </c>
      <c r="F14" s="69"/>
      <c r="G14" s="69"/>
      <c r="H14" s="69"/>
      <c r="I14" s="69"/>
      <c r="J14" s="69"/>
      <c r="K14" s="69"/>
      <c r="L14" s="69"/>
      <c r="M14" s="69"/>
      <c r="N14" s="4"/>
      <c r="O14" s="4"/>
      <c r="P14" s="4"/>
      <c r="Q14" s="4"/>
      <c r="R14" s="4"/>
      <c r="S14" s="4"/>
      <c r="T14" s="4"/>
      <c r="U14" s="4"/>
    </row>
    <row r="15" spans="1:21" ht="18.95">
      <c r="A15" s="61"/>
      <c r="B15" s="42"/>
      <c r="C15" s="69"/>
      <c r="E15" s="69" t="s">
        <v>145</v>
      </c>
      <c r="F15" s="69"/>
      <c r="G15" s="69"/>
      <c r="H15" s="69"/>
      <c r="I15" s="69"/>
      <c r="J15" s="69"/>
      <c r="K15" s="69"/>
      <c r="L15" s="69"/>
      <c r="M15" s="69"/>
      <c r="N15" s="4"/>
      <c r="O15" s="4"/>
      <c r="P15" s="4"/>
      <c r="Q15" s="4"/>
      <c r="R15" s="4"/>
      <c r="S15" s="4"/>
      <c r="T15" s="4"/>
      <c r="U15" s="4"/>
    </row>
    <row r="16" spans="1:21" ht="18.95">
      <c r="A16" s="61"/>
      <c r="B16" s="42"/>
      <c r="C16" s="69"/>
      <c r="E16" s="69" t="s">
        <v>147</v>
      </c>
      <c r="F16" s="69"/>
      <c r="G16" s="69"/>
      <c r="H16" s="69"/>
      <c r="I16" s="69"/>
      <c r="J16" s="69"/>
      <c r="K16" s="69"/>
      <c r="L16" s="69"/>
      <c r="M16" s="69"/>
      <c r="N16" s="4"/>
      <c r="O16" s="4"/>
      <c r="P16" s="4"/>
      <c r="Q16" s="4"/>
      <c r="R16" s="4"/>
      <c r="S16" s="4"/>
      <c r="T16" s="4"/>
      <c r="U16" s="4"/>
    </row>
    <row r="17" spans="1:21" ht="18.95">
      <c r="A17" s="61"/>
      <c r="B17" s="4"/>
      <c r="C17" s="4"/>
      <c r="E17" s="69" t="s">
        <v>148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.95">
      <c r="A18" s="61"/>
      <c r="B18" s="4"/>
      <c r="C18" s="4"/>
      <c r="E18" s="69" t="s">
        <v>149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8.95">
      <c r="A19" s="61"/>
      <c r="B19" s="4"/>
      <c r="C19" s="4"/>
      <c r="E19" s="69" t="s">
        <v>150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8.95">
      <c r="A20" s="61"/>
      <c r="B20" s="4"/>
      <c r="C20" s="4"/>
      <c r="E20" s="69" t="s">
        <v>123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8.95">
      <c r="A21" s="61"/>
      <c r="B21" s="4"/>
      <c r="C21" s="4"/>
      <c r="E21" s="69" t="s">
        <v>151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8.95">
      <c r="A22" s="61"/>
      <c r="B22" s="4"/>
      <c r="C22" s="4"/>
      <c r="E22" s="69" t="s">
        <v>152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8.95">
      <c r="A23" s="61"/>
      <c r="B23" s="4"/>
      <c r="C23" s="4"/>
      <c r="E23" s="6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1" customHeight="1">
      <c r="A24" s="61" t="s">
        <v>128</v>
      </c>
      <c r="B24" s="4"/>
      <c r="C24" s="4"/>
      <c r="D24" s="6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8.95">
      <c r="A25" s="61"/>
      <c r="B25" s="4"/>
      <c r="C25" s="4"/>
      <c r="D25" s="6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8.95">
      <c r="A26" s="62" t="s">
        <v>65</v>
      </c>
      <c r="B26" s="44">
        <v>80</v>
      </c>
      <c r="C26" s="35" t="s">
        <v>98</v>
      </c>
      <c r="D26" s="35"/>
      <c r="E26" s="35"/>
      <c r="F26" s="35"/>
      <c r="G26" s="35"/>
      <c r="J26" s="35"/>
      <c r="K26" s="35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8.75">
      <c r="A27" s="6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8.75">
      <c r="A28" s="63"/>
      <c r="B28" s="36" t="s">
        <v>26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5" customHeight="1">
      <c r="A29" s="6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8.75">
      <c r="A30" s="63"/>
      <c r="B30" s="7" t="s">
        <v>0</v>
      </c>
      <c r="C30" s="7" t="s">
        <v>1</v>
      </c>
      <c r="D30" s="7" t="s">
        <v>2</v>
      </c>
      <c r="E30" s="7" t="s">
        <v>3</v>
      </c>
      <c r="F30" s="7" t="s">
        <v>4</v>
      </c>
      <c r="G30" s="7" t="s">
        <v>5</v>
      </c>
      <c r="H30" s="128" t="s">
        <v>51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39" customHeight="1">
      <c r="A31" s="64" t="s">
        <v>74</v>
      </c>
      <c r="B31" s="43" t="s">
        <v>7</v>
      </c>
      <c r="C31" s="43" t="s">
        <v>8</v>
      </c>
      <c r="D31" s="43" t="s">
        <v>132</v>
      </c>
      <c r="E31" s="43" t="s">
        <v>141</v>
      </c>
      <c r="F31" s="43" t="s">
        <v>33</v>
      </c>
      <c r="G31" s="43" t="s">
        <v>50</v>
      </c>
      <c r="H31" s="129"/>
      <c r="I31" s="8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32.25">
      <c r="A32" s="63"/>
      <c r="B32" s="9" t="s">
        <v>53</v>
      </c>
      <c r="C32" s="9" t="s">
        <v>39</v>
      </c>
      <c r="D32" s="9" t="s">
        <v>39</v>
      </c>
      <c r="E32" s="9" t="s">
        <v>52</v>
      </c>
      <c r="F32" s="9" t="s">
        <v>52</v>
      </c>
      <c r="G32" s="9" t="s">
        <v>52</v>
      </c>
      <c r="H32" s="10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8.75">
      <c r="A33" s="65" t="s">
        <v>75</v>
      </c>
      <c r="B33" s="45">
        <v>4</v>
      </c>
      <c r="C33" s="45">
        <v>2</v>
      </c>
      <c r="D33" s="45">
        <v>1</v>
      </c>
      <c r="E33" s="45">
        <v>2</v>
      </c>
      <c r="F33" s="45">
        <v>2</v>
      </c>
      <c r="G33" s="45">
        <v>1</v>
      </c>
      <c r="H33" s="31">
        <f>SUM(B33:G33)</f>
        <v>12</v>
      </c>
      <c r="I33" s="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8.75">
      <c r="A34" s="61"/>
      <c r="B34" s="11">
        <f>B33/(H33-G33)</f>
        <v>0.36363636363636365</v>
      </c>
      <c r="C34" s="11">
        <f>C33/(H33-G33)</f>
        <v>0.18181818181818182</v>
      </c>
      <c r="D34" s="11">
        <f>D33/(H33-G33)</f>
        <v>9.0909090909090912E-2</v>
      </c>
      <c r="E34" s="11">
        <f>E33/(H33-G33)</f>
        <v>0.18181818181818182</v>
      </c>
      <c r="F34" s="11">
        <f>F33/(H33-G33)</f>
        <v>0.18181818181818182</v>
      </c>
      <c r="G34" s="11">
        <f>G33/H33</f>
        <v>8.3333333333333329E-2</v>
      </c>
      <c r="I34" s="12" t="s">
        <v>93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8.75">
      <c r="A35" s="61"/>
      <c r="B35" s="13">
        <f>(B26*B34)*2.5</f>
        <v>72.727272727272734</v>
      </c>
      <c r="C35" s="13">
        <f>(B26*C34)*2.5</f>
        <v>36.363636363636367</v>
      </c>
      <c r="D35" s="13">
        <f>(B26*D34)*2.5</f>
        <v>18.181818181818183</v>
      </c>
      <c r="E35" s="13">
        <f>(B26*E34)*2.5</f>
        <v>36.363636363636367</v>
      </c>
      <c r="F35" s="13">
        <f>(B26*F34)*2.5</f>
        <v>36.363636363636367</v>
      </c>
      <c r="G35" s="13">
        <f>B26*G34*2.5</f>
        <v>16.666666666666664</v>
      </c>
      <c r="I35" s="12" t="s">
        <v>94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8.75">
      <c r="A36" s="61"/>
      <c r="B36" s="14">
        <f>B35/5</f>
        <v>14.545454545454547</v>
      </c>
      <c r="C36" s="14">
        <f>C35</f>
        <v>36.363636363636367</v>
      </c>
      <c r="D36" s="14">
        <f>D35</f>
        <v>18.181818181818183</v>
      </c>
      <c r="E36" s="15">
        <f>E35/8</f>
        <v>4.5454545454545459</v>
      </c>
      <c r="F36" s="15">
        <f>F35/8</f>
        <v>4.5454545454545459</v>
      </c>
      <c r="G36" s="15">
        <f>G35/8</f>
        <v>2.083333333333333</v>
      </c>
      <c r="I36" s="12" t="s">
        <v>95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5" customHeight="1">
      <c r="A37" s="61"/>
      <c r="B37" s="4"/>
      <c r="C37" s="4"/>
      <c r="D37" s="4"/>
      <c r="E37" s="4"/>
      <c r="F37" s="4"/>
      <c r="G37" s="4"/>
      <c r="H37" s="4"/>
      <c r="I37" s="4"/>
      <c r="J37" s="1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8.75">
      <c r="A38" s="61"/>
      <c r="B38" s="17" t="s">
        <v>10</v>
      </c>
      <c r="C38" s="17"/>
      <c r="D38" s="17"/>
      <c r="E38" s="17"/>
      <c r="F38" s="17"/>
      <c r="G38" s="18">
        <f>B35+C35+D35+E35+F35</f>
        <v>200.00000000000003</v>
      </c>
      <c r="H38" s="19" t="s">
        <v>100</v>
      </c>
      <c r="I38" s="1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" customHeight="1">
      <c r="A39" s="66" t="s">
        <v>82</v>
      </c>
      <c r="B39" s="17" t="s">
        <v>11</v>
      </c>
      <c r="C39" s="17"/>
      <c r="D39" s="17"/>
      <c r="E39" s="17"/>
      <c r="F39" s="17"/>
      <c r="G39" s="37">
        <f>G38/B26</f>
        <v>2.5000000000000004</v>
      </c>
      <c r="H39" s="34" t="s">
        <v>101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4"/>
      <c r="T39" s="4"/>
      <c r="U39" s="4"/>
    </row>
    <row r="40" spans="1:21" ht="18.75">
      <c r="A40" s="6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5" customHeight="1">
      <c r="A41" s="61"/>
      <c r="B41" s="36" t="s">
        <v>12</v>
      </c>
      <c r="C41" s="4"/>
      <c r="D41" s="4"/>
      <c r="E41" s="20"/>
      <c r="F41" s="4"/>
      <c r="G41" s="4"/>
      <c r="H41" s="4"/>
      <c r="I41" s="4"/>
      <c r="J41" s="4"/>
      <c r="K41" s="4"/>
      <c r="L41" s="4"/>
      <c r="M41" s="4"/>
      <c r="N41" s="21"/>
      <c r="O41" s="22"/>
      <c r="P41" s="4"/>
      <c r="Q41" s="4"/>
      <c r="R41" s="4"/>
      <c r="S41" s="4"/>
      <c r="T41" s="4"/>
      <c r="U41" s="4"/>
    </row>
    <row r="42" spans="1:21" ht="18.75">
      <c r="A42" s="61"/>
      <c r="B42" s="4"/>
      <c r="C42" s="4"/>
      <c r="D42" s="4"/>
      <c r="E42" s="20"/>
      <c r="F42" s="4"/>
      <c r="G42" s="4"/>
      <c r="H42" s="4"/>
      <c r="I42" s="4"/>
      <c r="J42" s="4"/>
      <c r="K42" s="4"/>
      <c r="L42" s="4"/>
      <c r="M42" s="4"/>
      <c r="N42" s="21"/>
      <c r="O42" s="22"/>
      <c r="P42" s="4"/>
      <c r="Q42" s="4"/>
      <c r="R42" s="4"/>
      <c r="S42" s="4"/>
      <c r="T42" s="4"/>
      <c r="U42" s="4"/>
    </row>
    <row r="43" spans="1:21" ht="63.75">
      <c r="A43" s="67" t="s">
        <v>76</v>
      </c>
      <c r="B43" s="28"/>
      <c r="C43" s="4"/>
      <c r="D43" s="4"/>
      <c r="E43" s="23" t="s">
        <v>44</v>
      </c>
      <c r="F43" s="131" t="s">
        <v>55</v>
      </c>
      <c r="G43" s="131"/>
      <c r="H43" s="131"/>
      <c r="I43" s="24" t="s">
        <v>13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"/>
      <c r="U43" s="4"/>
    </row>
    <row r="44" spans="1:21" ht="18.75">
      <c r="A44" s="67" t="s">
        <v>78</v>
      </c>
      <c r="B44" s="132"/>
      <c r="C44" s="133" t="s">
        <v>29</v>
      </c>
      <c r="D44" s="133"/>
      <c r="E44" s="134">
        <f>B26/4</f>
        <v>20</v>
      </c>
      <c r="F44" s="130">
        <f>E44-4</f>
        <v>16</v>
      </c>
      <c r="G44" s="135" t="s">
        <v>54</v>
      </c>
      <c r="H44" s="130">
        <f>E44+6</f>
        <v>26</v>
      </c>
      <c r="I44" s="46">
        <v>20</v>
      </c>
      <c r="J44" s="49"/>
      <c r="K44" s="32" t="s">
        <v>139</v>
      </c>
      <c r="L44" s="32"/>
      <c r="M44" s="32"/>
      <c r="N44" s="32"/>
      <c r="O44" s="32"/>
      <c r="P44" s="32"/>
      <c r="Q44" s="32"/>
      <c r="R44" s="32"/>
      <c r="S44" s="32"/>
      <c r="T44" s="4"/>
      <c r="U44" s="4"/>
    </row>
    <row r="45" spans="1:21" ht="18.75">
      <c r="A45" s="67"/>
      <c r="B45" s="132"/>
      <c r="C45" s="133"/>
      <c r="D45" s="133"/>
      <c r="E45" s="134"/>
      <c r="F45" s="130"/>
      <c r="G45" s="135"/>
      <c r="H45" s="130"/>
      <c r="I45" s="25"/>
      <c r="J45" s="49"/>
      <c r="K45" s="12"/>
      <c r="L45" s="12"/>
      <c r="M45" s="12"/>
      <c r="N45" s="12"/>
      <c r="O45" s="12"/>
      <c r="P45" s="49"/>
      <c r="Q45" s="49"/>
      <c r="R45" s="49"/>
      <c r="S45" s="49"/>
      <c r="T45" s="4"/>
      <c r="U45" s="4"/>
    </row>
    <row r="46" spans="1:21" ht="18.75">
      <c r="A46" s="67" t="s">
        <v>79</v>
      </c>
      <c r="B46" s="132"/>
      <c r="C46" s="133" t="s">
        <v>30</v>
      </c>
      <c r="D46" s="133"/>
      <c r="E46" s="134">
        <f>B26/6</f>
        <v>13.333333333333334</v>
      </c>
      <c r="F46" s="130">
        <f>E46-1</f>
        <v>12.333333333333334</v>
      </c>
      <c r="G46" s="135" t="s">
        <v>54</v>
      </c>
      <c r="H46" s="130">
        <f>E46+10</f>
        <v>23.333333333333336</v>
      </c>
      <c r="I46" s="46">
        <v>23</v>
      </c>
      <c r="J46" s="49"/>
      <c r="K46" s="32" t="s">
        <v>134</v>
      </c>
      <c r="L46" s="32"/>
      <c r="M46" s="32"/>
      <c r="N46" s="32"/>
      <c r="O46" s="32"/>
      <c r="P46" s="32"/>
      <c r="Q46" s="32"/>
      <c r="R46" s="32"/>
      <c r="S46" s="32"/>
      <c r="T46" s="4"/>
      <c r="U46" s="4"/>
    </row>
    <row r="47" spans="1:21" ht="18.75">
      <c r="A47" s="67"/>
      <c r="B47" s="132"/>
      <c r="C47" s="133"/>
      <c r="D47" s="133"/>
      <c r="E47" s="134"/>
      <c r="F47" s="130"/>
      <c r="G47" s="135"/>
      <c r="H47" s="130"/>
      <c r="I47" s="25"/>
      <c r="J47" s="49"/>
      <c r="K47" s="12"/>
      <c r="L47" s="12"/>
      <c r="M47" s="12"/>
      <c r="N47" s="12"/>
      <c r="O47" s="12"/>
      <c r="P47" s="49"/>
      <c r="Q47" s="49"/>
      <c r="R47" s="49"/>
      <c r="S47" s="49"/>
      <c r="T47" s="4"/>
      <c r="U47" s="4"/>
    </row>
    <row r="48" spans="1:21" ht="18.75">
      <c r="A48" s="67" t="s">
        <v>80</v>
      </c>
      <c r="B48" s="132"/>
      <c r="C48" s="133" t="s">
        <v>31</v>
      </c>
      <c r="D48" s="133"/>
      <c r="E48" s="134">
        <f>B26/6</f>
        <v>13.333333333333334</v>
      </c>
      <c r="F48" s="130">
        <f>E48-1</f>
        <v>12.333333333333334</v>
      </c>
      <c r="G48" s="135" t="s">
        <v>54</v>
      </c>
      <c r="H48" s="130">
        <f>E48+10</f>
        <v>23.333333333333336</v>
      </c>
      <c r="I48" s="46">
        <v>0</v>
      </c>
      <c r="J48" s="49"/>
      <c r="K48" s="32" t="s">
        <v>140</v>
      </c>
      <c r="L48" s="32"/>
      <c r="M48" s="32"/>
      <c r="N48" s="32"/>
      <c r="O48" s="32"/>
      <c r="P48" s="32"/>
      <c r="Q48" s="32"/>
      <c r="R48" s="32"/>
      <c r="S48" s="32"/>
      <c r="T48" s="4"/>
      <c r="U48" s="4"/>
    </row>
    <row r="49" spans="1:21" ht="18.75">
      <c r="A49" s="61"/>
      <c r="B49" s="132"/>
      <c r="C49" s="133"/>
      <c r="D49" s="133"/>
      <c r="E49" s="134"/>
      <c r="F49" s="130"/>
      <c r="G49" s="135"/>
      <c r="H49" s="130"/>
      <c r="I49" s="25"/>
      <c r="J49" s="4"/>
      <c r="K49" s="12"/>
      <c r="L49" s="5"/>
      <c r="M49" s="5"/>
      <c r="N49" s="5"/>
      <c r="O49" s="5"/>
      <c r="P49" s="5"/>
      <c r="Q49" s="5"/>
      <c r="R49" s="4"/>
      <c r="S49" s="4"/>
      <c r="T49" s="4"/>
      <c r="U49" s="4"/>
    </row>
    <row r="50" spans="1:21" ht="18.75">
      <c r="A50" s="61"/>
      <c r="B50" s="4" t="s">
        <v>14</v>
      </c>
      <c r="C50" s="4"/>
      <c r="D50" s="4"/>
      <c r="E50" s="26">
        <f>SUM(E44:E49)</f>
        <v>46.666666666666671</v>
      </c>
      <c r="F50" s="26">
        <f>SUM(F44:F49)</f>
        <v>40.666666666666671</v>
      </c>
      <c r="G50" s="26"/>
      <c r="H50" s="26">
        <f>SUM(H44:H49)</f>
        <v>72.666666666666671</v>
      </c>
      <c r="I50" s="29">
        <f>SUM(I44:I49)</f>
        <v>43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8.75">
      <c r="A51" s="66" t="s">
        <v>81</v>
      </c>
      <c r="B51" s="4" t="s">
        <v>15</v>
      </c>
      <c r="C51" s="4"/>
      <c r="D51" s="4"/>
      <c r="E51" s="30">
        <f>(E50*4.3)/B26</f>
        <v>2.5083333333333337</v>
      </c>
      <c r="F51" s="30">
        <f>(F50*4.3)/B26</f>
        <v>2.1858333333333335</v>
      </c>
      <c r="G51" s="30"/>
      <c r="H51" s="30">
        <f>(H50*4.3)/B26</f>
        <v>3.9058333333333337</v>
      </c>
      <c r="I51" s="33">
        <f>(I50*4.3)/B26</f>
        <v>2.3112500000000002</v>
      </c>
      <c r="J51" s="34" t="s">
        <v>135</v>
      </c>
      <c r="K51" s="34"/>
      <c r="L51" s="34"/>
      <c r="M51" s="34"/>
      <c r="N51" s="34"/>
      <c r="O51" s="34"/>
      <c r="P51" s="34"/>
      <c r="Q51" s="34"/>
      <c r="R51" s="34"/>
      <c r="S51" s="4"/>
      <c r="T51" s="4"/>
      <c r="U51" s="4"/>
    </row>
    <row r="52" spans="1:21" ht="18.75">
      <c r="A52" s="61"/>
      <c r="B52" s="4"/>
      <c r="C52" s="4"/>
      <c r="D52" s="4"/>
      <c r="E52" s="30"/>
      <c r="F52" s="4"/>
      <c r="G52" s="4"/>
      <c r="H52" s="4"/>
      <c r="I52" s="28"/>
      <c r="J52" s="2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8.75">
      <c r="A53" s="61"/>
      <c r="B53" s="4"/>
      <c r="C53" s="4"/>
      <c r="D53" s="4"/>
      <c r="E53" s="30"/>
      <c r="F53" s="4"/>
      <c r="G53" s="4"/>
      <c r="H53" s="4"/>
      <c r="I53" s="28"/>
      <c r="J53" s="28"/>
      <c r="K53" s="4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1" ht="18.75">
      <c r="A54" s="61"/>
      <c r="B54" s="4"/>
      <c r="C54" s="4"/>
      <c r="D54" s="4"/>
      <c r="E54" s="30"/>
      <c r="F54" s="4"/>
      <c r="G54" s="4"/>
      <c r="H54" s="4"/>
      <c r="I54" s="28"/>
      <c r="J54" s="2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8.75">
      <c r="A55" s="61"/>
      <c r="B55" s="4"/>
      <c r="C55" s="4"/>
      <c r="D55" s="4"/>
      <c r="E55" s="4" t="s">
        <v>59</v>
      </c>
      <c r="F55" s="4" t="s">
        <v>60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8.75">
      <c r="A56" s="68" t="s">
        <v>77</v>
      </c>
      <c r="B56" s="4" t="s">
        <v>16</v>
      </c>
      <c r="C56" s="137" t="str">
        <f>C31</f>
        <v>Beer bottle</v>
      </c>
      <c r="D56" s="137"/>
      <c r="E56" s="48">
        <f>(B26*0.2)*3</f>
        <v>48</v>
      </c>
      <c r="F56" s="40">
        <f>E56</f>
        <v>48</v>
      </c>
      <c r="G56" s="47" t="s">
        <v>106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"/>
      <c r="T56" s="4"/>
      <c r="U56" s="4"/>
    </row>
    <row r="57" spans="1:21" ht="18.75">
      <c r="A57" s="61"/>
      <c r="B57" s="4" t="s">
        <v>17</v>
      </c>
      <c r="C57" s="137" t="str">
        <f>G31</f>
        <v>Orange Juice</v>
      </c>
      <c r="D57" s="137"/>
      <c r="E57" s="38">
        <f>(B26*0.1)*2</f>
        <v>16</v>
      </c>
      <c r="F57" s="41">
        <f>E57/8</f>
        <v>2</v>
      </c>
      <c r="G57" s="39" t="s">
        <v>107</v>
      </c>
      <c r="H57" s="39"/>
      <c r="I57" s="39"/>
      <c r="J57" s="39"/>
      <c r="K57" s="39"/>
      <c r="L57" s="39"/>
      <c r="M57" s="39"/>
      <c r="N57" s="4"/>
      <c r="O57" s="4"/>
      <c r="P57" s="4"/>
      <c r="Q57" s="4"/>
      <c r="R57" s="4"/>
      <c r="S57" s="4"/>
      <c r="T57" s="4"/>
      <c r="U57" s="4"/>
    </row>
    <row r="58" spans="1:21" ht="18.75">
      <c r="A58" s="6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8.75">
      <c r="A59" s="61"/>
      <c r="B59" s="36" t="s">
        <v>18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8.75">
      <c r="A60" s="61"/>
      <c r="B60" s="4"/>
      <c r="C60" s="4"/>
      <c r="D60" s="4"/>
      <c r="E60" s="28" t="s">
        <v>19</v>
      </c>
      <c r="F60" s="28" t="s">
        <v>20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8.75">
      <c r="A61" s="61" t="s">
        <v>92</v>
      </c>
      <c r="B61" s="4" t="s">
        <v>21</v>
      </c>
      <c r="C61" s="138" t="str">
        <f>B31</f>
        <v>Prosecco</v>
      </c>
      <c r="D61" s="138"/>
      <c r="E61" s="28">
        <f>B26</f>
        <v>80</v>
      </c>
      <c r="F61" s="27">
        <f>E61/6</f>
        <v>13.333333333333334</v>
      </c>
      <c r="G61" s="12" t="s">
        <v>61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4"/>
      <c r="S61" s="4"/>
      <c r="T61" s="4"/>
      <c r="U61" s="4"/>
    </row>
    <row r="62" spans="1:21" ht="18.75">
      <c r="A62" s="6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57">
      <c r="A63" s="61" t="s">
        <v>83</v>
      </c>
      <c r="B63" s="52" t="s">
        <v>68</v>
      </c>
      <c r="C63" s="4"/>
      <c r="D63" s="4"/>
      <c r="E63" s="58" t="s">
        <v>22</v>
      </c>
      <c r="F63" s="58" t="s">
        <v>36</v>
      </c>
      <c r="G63" s="58" t="s">
        <v>37</v>
      </c>
      <c r="H63" s="60" t="s">
        <v>23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8.75">
      <c r="A64" s="61"/>
      <c r="B64" s="42" t="s">
        <v>0</v>
      </c>
      <c r="C64" s="136" t="str">
        <f>B31</f>
        <v>Prosecco</v>
      </c>
      <c r="D64" s="136"/>
      <c r="E64" s="53">
        <f>B36+F61</f>
        <v>27.878787878787882</v>
      </c>
      <c r="F64" s="53"/>
      <c r="G64" s="54"/>
      <c r="H64" s="55"/>
      <c r="I64" s="56" t="s">
        <v>35</v>
      </c>
      <c r="J64" s="56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"/>
    </row>
    <row r="65" spans="1:21" ht="18.75">
      <c r="A65" s="61"/>
      <c r="B65" s="42" t="s">
        <v>1</v>
      </c>
      <c r="C65" s="136" t="str">
        <f>C31</f>
        <v>Beer bottle</v>
      </c>
      <c r="D65" s="136"/>
      <c r="E65" s="53">
        <f>C36+F56</f>
        <v>84.363636363636374</v>
      </c>
      <c r="F65" s="53"/>
      <c r="G65" s="53"/>
      <c r="H65" s="55"/>
      <c r="I65" s="56" t="s">
        <v>34</v>
      </c>
      <c r="J65" s="56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"/>
    </row>
    <row r="66" spans="1:21" ht="18.75">
      <c r="A66" s="61"/>
      <c r="B66" s="42" t="s">
        <v>24</v>
      </c>
      <c r="C66" s="136" t="str">
        <f>D31</f>
        <v>Cider</v>
      </c>
      <c r="D66" s="136"/>
      <c r="E66" s="53">
        <f>D36</f>
        <v>18.181818181818183</v>
      </c>
      <c r="F66" s="53"/>
      <c r="G66" s="53"/>
      <c r="H66" s="55"/>
      <c r="I66" s="56" t="s">
        <v>62</v>
      </c>
      <c r="J66" s="56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"/>
    </row>
    <row r="67" spans="1:21" ht="18.75">
      <c r="A67" s="61"/>
      <c r="B67" s="42" t="s">
        <v>25</v>
      </c>
      <c r="C67" s="136" t="str">
        <f>E31</f>
        <v>Cocktail</v>
      </c>
      <c r="D67" s="136"/>
      <c r="E67" s="53">
        <f>E36</f>
        <v>4.5454545454545459</v>
      </c>
      <c r="F67" s="53">
        <f>E67*1.7</f>
        <v>7.7272727272727275</v>
      </c>
      <c r="G67" s="54">
        <f>(E67*200)/750</f>
        <v>1.2121212121212122</v>
      </c>
      <c r="H67" s="55"/>
      <c r="I67" s="56" t="s">
        <v>63</v>
      </c>
      <c r="J67" s="56"/>
      <c r="K67" s="57"/>
      <c r="L67" s="57"/>
      <c r="M67" s="57"/>
      <c r="N67" s="57"/>
      <c r="O67" s="57"/>
      <c r="P67" s="42"/>
      <c r="Q67" s="42"/>
      <c r="R67" s="42"/>
      <c r="S67" s="42"/>
      <c r="T67" s="42"/>
      <c r="U67" s="4"/>
    </row>
    <row r="68" spans="1:21" ht="18.75">
      <c r="A68" s="61"/>
      <c r="B68" s="42" t="s">
        <v>4</v>
      </c>
      <c r="C68" s="136" t="str">
        <f>F31</f>
        <v>Pimms</v>
      </c>
      <c r="D68" s="136"/>
      <c r="E68" s="53">
        <f>F36</f>
        <v>4.5454545454545459</v>
      </c>
      <c r="F68" s="53">
        <f>E68*1.7</f>
        <v>7.7272727272727275</v>
      </c>
      <c r="G68" s="54">
        <f>(E68*200)/750</f>
        <v>1.2121212121212122</v>
      </c>
      <c r="H68" s="55"/>
      <c r="I68" s="56" t="s">
        <v>64</v>
      </c>
      <c r="J68" s="56"/>
      <c r="K68" s="57"/>
      <c r="L68" s="57"/>
      <c r="M68" s="57"/>
      <c r="N68" s="57"/>
      <c r="O68" s="57"/>
      <c r="P68" s="42"/>
      <c r="Q68" s="42"/>
      <c r="R68" s="42"/>
      <c r="S68" s="42"/>
      <c r="T68" s="42"/>
      <c r="U68" s="4"/>
    </row>
    <row r="69" spans="1:21" ht="18.75">
      <c r="A69" s="61"/>
      <c r="B69" s="42" t="s">
        <v>6</v>
      </c>
      <c r="C69" s="136" t="str">
        <f>G31</f>
        <v>Orange Juice</v>
      </c>
      <c r="D69" s="136"/>
      <c r="E69" s="53">
        <f>G36+F57</f>
        <v>4.083333333333333</v>
      </c>
      <c r="F69" s="53">
        <f>E69*1.7</f>
        <v>6.9416666666666655</v>
      </c>
      <c r="G69" s="54"/>
      <c r="H69" s="55"/>
      <c r="I69" s="56" t="s">
        <v>34</v>
      </c>
      <c r="J69" s="56"/>
      <c r="K69" s="57"/>
      <c r="L69" s="57"/>
      <c r="M69" s="57"/>
      <c r="N69" s="57"/>
      <c r="O69" s="57"/>
      <c r="P69" s="42"/>
      <c r="Q69" s="42"/>
      <c r="R69" s="42"/>
      <c r="S69" s="42"/>
      <c r="T69" s="42"/>
      <c r="U69" s="4"/>
    </row>
    <row r="70" spans="1:21" ht="18.75">
      <c r="A70" s="61"/>
      <c r="B70" s="42" t="s">
        <v>69</v>
      </c>
      <c r="C70" s="59"/>
      <c r="D70" s="59"/>
      <c r="E70" s="53">
        <f>I44</f>
        <v>20</v>
      </c>
      <c r="F70" s="53"/>
      <c r="G70" s="54"/>
      <c r="H70" s="55"/>
      <c r="I70" s="56" t="s">
        <v>72</v>
      </c>
      <c r="J70" s="56"/>
      <c r="K70" s="57"/>
      <c r="L70" s="57"/>
      <c r="M70" s="57"/>
      <c r="N70" s="57"/>
      <c r="O70" s="57"/>
      <c r="P70" s="42"/>
      <c r="Q70" s="42"/>
      <c r="R70" s="42"/>
      <c r="S70" s="42"/>
      <c r="T70" s="42"/>
      <c r="U70" s="4"/>
    </row>
    <row r="71" spans="1:21" ht="18.75">
      <c r="A71" s="61"/>
      <c r="B71" s="42" t="s">
        <v>70</v>
      </c>
      <c r="C71" s="59"/>
      <c r="D71" s="59"/>
      <c r="E71" s="53">
        <f>I46</f>
        <v>23</v>
      </c>
      <c r="F71" s="53"/>
      <c r="G71" s="54"/>
      <c r="H71" s="55"/>
      <c r="I71" s="56" t="s">
        <v>72</v>
      </c>
      <c r="J71" s="56"/>
      <c r="K71" s="57"/>
      <c r="L71" s="57"/>
      <c r="M71" s="57"/>
      <c r="N71" s="57"/>
      <c r="O71" s="57"/>
      <c r="P71" s="42"/>
      <c r="Q71" s="42"/>
      <c r="R71" s="42"/>
      <c r="S71" s="42"/>
      <c r="T71" s="42"/>
      <c r="U71" s="4"/>
    </row>
    <row r="72" spans="1:21" ht="18.75">
      <c r="A72" s="61"/>
      <c r="B72" s="42" t="s">
        <v>71</v>
      </c>
      <c r="C72" s="42"/>
      <c r="D72" s="42"/>
      <c r="E72" s="53">
        <f>I48</f>
        <v>0</v>
      </c>
      <c r="F72" s="42"/>
      <c r="G72" s="42"/>
      <c r="H72" s="42"/>
      <c r="I72" s="42" t="s">
        <v>72</v>
      </c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"/>
    </row>
    <row r="73" spans="1:21" ht="18.75">
      <c r="A73" s="61"/>
      <c r="B73" s="42"/>
      <c r="C73" s="42"/>
      <c r="D73" s="42"/>
      <c r="E73" s="53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"/>
    </row>
    <row r="74" spans="1:21" ht="18.75">
      <c r="A74" s="61" t="s">
        <v>84</v>
      </c>
      <c r="B74" s="50" t="s">
        <v>57</v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1"/>
      <c r="Q74" s="51"/>
      <c r="R74" s="51"/>
      <c r="S74" s="51"/>
      <c r="T74" s="51"/>
      <c r="U74" s="4"/>
    </row>
    <row r="75" spans="1:21" ht="18.75">
      <c r="A75" s="6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8.75">
      <c r="A76" s="6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8.75">
      <c r="A77" s="6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8.75">
      <c r="A78" s="6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8.75">
      <c r="A79" s="6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8.75">
      <c r="A80" s="6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8.75">
      <c r="A81" s="6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8.75">
      <c r="A82" s="6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8.75">
      <c r="A83" s="6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8.75">
      <c r="A84" s="6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8.75">
      <c r="A85" s="6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8.75">
      <c r="A86" s="6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8.75">
      <c r="A87" s="6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8.75">
      <c r="A88" s="6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8.75">
      <c r="A89" s="6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</sheetData>
  <mergeCells count="29">
    <mergeCell ref="C65:D65"/>
    <mergeCell ref="C66:D66"/>
    <mergeCell ref="C67:D67"/>
    <mergeCell ref="C68:D68"/>
    <mergeCell ref="C69:D69"/>
    <mergeCell ref="B46:B47"/>
    <mergeCell ref="C46:D47"/>
    <mergeCell ref="E46:E47"/>
    <mergeCell ref="F46:F47"/>
    <mergeCell ref="G46:G47"/>
    <mergeCell ref="B48:B49"/>
    <mergeCell ref="C48:D49"/>
    <mergeCell ref="E48:E49"/>
    <mergeCell ref="F48:F49"/>
    <mergeCell ref="G48:G49"/>
    <mergeCell ref="B44:B45"/>
    <mergeCell ref="C44:D45"/>
    <mergeCell ref="E44:E45"/>
    <mergeCell ref="F44:F45"/>
    <mergeCell ref="G44:G45"/>
    <mergeCell ref="C56:D56"/>
    <mergeCell ref="C57:D57"/>
    <mergeCell ref="C61:D61"/>
    <mergeCell ref="C64:D64"/>
    <mergeCell ref="H30:H31"/>
    <mergeCell ref="F43:H43"/>
    <mergeCell ref="H44:H45"/>
    <mergeCell ref="H46:H47"/>
    <mergeCell ref="H48:H4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0"/>
  <sheetViews>
    <sheetView workbookViewId="0">
      <selection activeCell="J44" sqref="J44"/>
    </sheetView>
  </sheetViews>
  <sheetFormatPr defaultColWidth="11.42578125" defaultRowHeight="15"/>
  <sheetData>
    <row r="1" spans="1:25" ht="18.95">
      <c r="A1" s="74"/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  <c r="V1" s="76"/>
      <c r="W1" s="76"/>
      <c r="X1" s="76"/>
      <c r="Y1" s="76"/>
    </row>
    <row r="2" spans="1:25" ht="18.95">
      <c r="A2" s="63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6"/>
      <c r="V2" s="76"/>
      <c r="W2" s="76"/>
      <c r="X2" s="76"/>
      <c r="Y2" s="76"/>
    </row>
    <row r="3" spans="1:25" ht="18.95">
      <c r="A3" s="62"/>
      <c r="B3" s="77"/>
      <c r="C3" s="78"/>
      <c r="D3" s="78"/>
      <c r="E3" s="78"/>
      <c r="F3" s="78"/>
      <c r="G3" s="78"/>
      <c r="H3" s="76"/>
      <c r="I3" s="76"/>
      <c r="J3" s="78"/>
      <c r="K3" s="78"/>
      <c r="L3" s="75"/>
      <c r="M3" s="75"/>
      <c r="N3" s="75"/>
      <c r="O3" s="75"/>
      <c r="P3" s="75"/>
      <c r="Q3" s="75"/>
      <c r="R3" s="75"/>
      <c r="S3" s="75"/>
      <c r="T3" s="75"/>
      <c r="U3" s="76"/>
      <c r="V3" s="76"/>
      <c r="W3" s="76"/>
      <c r="X3" s="76"/>
      <c r="Y3" s="76"/>
    </row>
    <row r="4" spans="1:25" ht="18.95">
      <c r="A4" s="6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/>
      <c r="V4" s="76"/>
      <c r="W4" s="76"/>
      <c r="X4" s="76"/>
      <c r="Y4" s="76"/>
    </row>
    <row r="5" spans="1:25" ht="18.95">
      <c r="A5" s="63"/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6"/>
      <c r="V5" s="76"/>
      <c r="W5" s="76"/>
      <c r="X5" s="76"/>
      <c r="Y5" s="76"/>
    </row>
    <row r="6" spans="1:25" ht="18.95">
      <c r="A6" s="63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6"/>
      <c r="V6" s="76"/>
      <c r="W6" s="76"/>
      <c r="X6" s="76"/>
      <c r="Y6" s="76"/>
    </row>
    <row r="7" spans="1:25" ht="18.95">
      <c r="A7" s="63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6"/>
      <c r="V7" s="76"/>
      <c r="W7" s="76"/>
      <c r="X7" s="76"/>
      <c r="Y7" s="76"/>
    </row>
    <row r="8" spans="1:25" ht="18.75">
      <c r="A8" s="63"/>
      <c r="B8" s="79"/>
      <c r="C8" s="79"/>
      <c r="D8" s="79"/>
      <c r="E8" s="79"/>
      <c r="F8" s="79"/>
      <c r="G8" s="79"/>
      <c r="H8" s="139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  <c r="V8" s="76"/>
      <c r="W8" s="76"/>
      <c r="X8" s="76"/>
      <c r="Y8" s="76"/>
    </row>
    <row r="9" spans="1:25" ht="18.75">
      <c r="A9" s="64"/>
      <c r="B9" s="80"/>
      <c r="C9" s="80"/>
      <c r="D9" s="80"/>
      <c r="E9" s="80"/>
      <c r="F9" s="80"/>
      <c r="G9" s="80"/>
      <c r="H9" s="140"/>
      <c r="I9" s="8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6"/>
      <c r="V9" s="76"/>
      <c r="W9" s="76"/>
      <c r="X9" s="76"/>
      <c r="Y9" s="76"/>
    </row>
    <row r="10" spans="1:25" ht="18.95">
      <c r="A10" s="63"/>
      <c r="B10" s="81"/>
      <c r="C10" s="81"/>
      <c r="D10" s="81"/>
      <c r="E10" s="81"/>
      <c r="F10" s="81"/>
      <c r="G10" s="81"/>
      <c r="H10" s="82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6"/>
      <c r="V10" s="76"/>
      <c r="W10" s="76"/>
      <c r="X10" s="76"/>
      <c r="Y10" s="76"/>
    </row>
    <row r="11" spans="1:25" ht="18.95">
      <c r="A11" s="64"/>
      <c r="B11" s="83"/>
      <c r="C11" s="83"/>
      <c r="D11" s="83"/>
      <c r="E11" s="83"/>
      <c r="F11" s="83"/>
      <c r="G11" s="83"/>
      <c r="H11" s="84"/>
      <c r="I11" s="8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/>
      <c r="V11" s="76"/>
      <c r="W11" s="76"/>
      <c r="X11" s="76"/>
      <c r="Y11" s="76"/>
    </row>
    <row r="12" spans="1:25" ht="18.95">
      <c r="A12" s="63"/>
      <c r="B12" s="86"/>
      <c r="C12" s="86"/>
      <c r="D12" s="86"/>
      <c r="E12" s="86"/>
      <c r="F12" s="86"/>
      <c r="G12" s="86"/>
      <c r="H12" s="76"/>
      <c r="I12" s="87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6"/>
      <c r="V12" s="76"/>
      <c r="W12" s="76"/>
      <c r="X12" s="76"/>
      <c r="Y12" s="76"/>
    </row>
    <row r="13" spans="1:25" ht="18.95">
      <c r="A13" s="63"/>
      <c r="B13" s="88"/>
      <c r="C13" s="88"/>
      <c r="D13" s="88"/>
      <c r="E13" s="88"/>
      <c r="F13" s="88"/>
      <c r="G13" s="88"/>
      <c r="H13" s="76"/>
      <c r="I13" s="87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6"/>
      <c r="V13" s="76"/>
      <c r="W13" s="76"/>
      <c r="X13" s="76"/>
      <c r="Y13" s="76"/>
    </row>
    <row r="14" spans="1:25" ht="18.95">
      <c r="A14" s="63"/>
      <c r="B14" s="89"/>
      <c r="C14" s="89"/>
      <c r="D14" s="89"/>
      <c r="E14" s="90"/>
      <c r="F14" s="90"/>
      <c r="G14" s="90"/>
      <c r="H14" s="76"/>
      <c r="I14" s="87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6"/>
      <c r="V14" s="76"/>
      <c r="W14" s="76"/>
      <c r="X14" s="76"/>
      <c r="Y14" s="76"/>
    </row>
    <row r="15" spans="1:25" ht="18.95">
      <c r="A15" s="63"/>
      <c r="B15" s="75"/>
      <c r="C15" s="75"/>
      <c r="D15" s="75"/>
      <c r="E15" s="75"/>
      <c r="F15" s="75"/>
      <c r="G15" s="75"/>
      <c r="H15" s="75"/>
      <c r="I15" s="75"/>
      <c r="J15" s="91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6"/>
      <c r="V15" s="76"/>
      <c r="W15" s="76"/>
      <c r="X15" s="76"/>
      <c r="Y15" s="76"/>
    </row>
    <row r="16" spans="1:25" ht="18.95">
      <c r="A16" s="63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6"/>
      <c r="V16" s="76"/>
      <c r="W16" s="76"/>
      <c r="X16" s="76"/>
      <c r="Y16" s="76"/>
    </row>
    <row r="17" spans="1:25" ht="18.95">
      <c r="A17" s="63"/>
      <c r="B17" s="92"/>
      <c r="C17" s="92"/>
      <c r="D17" s="92"/>
      <c r="E17" s="92"/>
      <c r="F17" s="92"/>
      <c r="G17" s="93"/>
      <c r="H17" s="19"/>
      <c r="I17" s="87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  <c r="V17" s="76"/>
      <c r="W17" s="76"/>
      <c r="X17" s="76"/>
      <c r="Y17" s="76"/>
    </row>
    <row r="18" spans="1:25" ht="18.95">
      <c r="A18" s="94"/>
      <c r="B18" s="92"/>
      <c r="C18" s="92"/>
      <c r="D18" s="92"/>
      <c r="E18" s="92"/>
      <c r="F18" s="92"/>
      <c r="G18" s="95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75"/>
      <c r="T18" s="75"/>
      <c r="U18" s="76"/>
      <c r="V18" s="76"/>
      <c r="W18" s="76"/>
      <c r="X18" s="76"/>
      <c r="Y18" s="76"/>
    </row>
    <row r="19" spans="1:25" ht="18.95">
      <c r="A19" s="63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76"/>
      <c r="W19" s="76"/>
      <c r="X19" s="76"/>
      <c r="Y19" s="76"/>
    </row>
    <row r="20" spans="1:25" ht="18.95">
      <c r="A20" s="63"/>
      <c r="B20" s="74"/>
      <c r="C20" s="75"/>
      <c r="D20" s="75"/>
      <c r="E20" s="97"/>
      <c r="F20" s="75"/>
      <c r="G20" s="75"/>
      <c r="H20" s="75"/>
      <c r="I20" s="75"/>
      <c r="J20" s="75"/>
      <c r="K20" s="75"/>
      <c r="L20" s="75"/>
      <c r="M20" s="75"/>
      <c r="N20" s="98"/>
      <c r="O20" s="99"/>
      <c r="P20" s="75"/>
      <c r="Q20" s="75"/>
      <c r="R20" s="75"/>
      <c r="S20" s="75"/>
      <c r="T20" s="75"/>
      <c r="U20" s="76"/>
      <c r="V20" s="76"/>
      <c r="W20" s="76"/>
      <c r="X20" s="76"/>
      <c r="Y20" s="76"/>
    </row>
    <row r="21" spans="1:25" ht="18.95">
      <c r="A21" s="63"/>
      <c r="B21" s="75"/>
      <c r="C21" s="75"/>
      <c r="D21" s="75"/>
      <c r="E21" s="97"/>
      <c r="F21" s="75"/>
      <c r="G21" s="75"/>
      <c r="H21" s="75"/>
      <c r="I21" s="75"/>
      <c r="J21" s="75"/>
      <c r="K21" s="75"/>
      <c r="L21" s="75"/>
      <c r="M21" s="75"/>
      <c r="N21" s="98"/>
      <c r="O21" s="99"/>
      <c r="P21" s="75"/>
      <c r="Q21" s="75"/>
      <c r="R21" s="75"/>
      <c r="S21" s="75"/>
      <c r="T21" s="75"/>
      <c r="U21" s="76"/>
      <c r="V21" s="76"/>
      <c r="W21" s="76"/>
      <c r="X21" s="76"/>
      <c r="Y21" s="76"/>
    </row>
    <row r="22" spans="1:25" ht="18.95">
      <c r="A22" s="63"/>
      <c r="B22" s="75"/>
      <c r="C22" s="75"/>
      <c r="D22" s="75"/>
      <c r="E22" s="97"/>
      <c r="F22" s="75"/>
      <c r="G22" s="75"/>
      <c r="H22" s="75"/>
      <c r="I22" s="75"/>
      <c r="J22" s="75"/>
      <c r="K22" s="75"/>
      <c r="L22" s="75"/>
      <c r="M22" s="75"/>
      <c r="N22" s="98"/>
      <c r="O22" s="99"/>
      <c r="P22" s="75"/>
      <c r="Q22" s="75"/>
      <c r="R22" s="75"/>
      <c r="S22" s="75"/>
      <c r="T22" s="75"/>
      <c r="U22" s="76"/>
      <c r="V22" s="76"/>
      <c r="W22" s="76"/>
      <c r="X22" s="76"/>
      <c r="Y22" s="76"/>
    </row>
    <row r="23" spans="1:25" ht="18.95">
      <c r="A23" s="63"/>
      <c r="B23" s="100"/>
      <c r="C23" s="75"/>
      <c r="D23" s="75"/>
      <c r="E23" s="97"/>
      <c r="F23" s="75"/>
      <c r="G23" s="75"/>
      <c r="H23" s="75"/>
      <c r="I23" s="75"/>
      <c r="J23" s="75"/>
      <c r="K23" s="75"/>
      <c r="L23" s="75"/>
      <c r="M23" s="75"/>
      <c r="N23" s="98"/>
      <c r="O23" s="99"/>
      <c r="P23" s="75"/>
      <c r="Q23" s="75"/>
      <c r="R23" s="75"/>
      <c r="S23" s="75"/>
      <c r="T23" s="75"/>
      <c r="U23" s="76"/>
      <c r="V23" s="76"/>
      <c r="W23" s="76"/>
      <c r="X23" s="76"/>
      <c r="Y23" s="76"/>
    </row>
    <row r="24" spans="1:25" ht="18.95">
      <c r="A24" s="101"/>
      <c r="B24" s="102"/>
      <c r="C24" s="75"/>
      <c r="D24" s="75"/>
      <c r="E24" s="103"/>
      <c r="F24" s="141"/>
      <c r="G24" s="141"/>
      <c r="H24" s="141"/>
      <c r="I24" s="104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75"/>
      <c r="U24" s="76"/>
      <c r="V24" s="76"/>
      <c r="W24" s="76"/>
      <c r="X24" s="76"/>
      <c r="Y24" s="76"/>
    </row>
    <row r="25" spans="1:25" ht="18.75">
      <c r="A25" s="101"/>
      <c r="B25" s="142"/>
      <c r="C25" s="143"/>
      <c r="D25" s="143"/>
      <c r="E25" s="144"/>
      <c r="F25" s="145"/>
      <c r="G25" s="146"/>
      <c r="H25" s="145"/>
      <c r="I25" s="106"/>
      <c r="J25" s="105"/>
      <c r="K25" s="107"/>
      <c r="L25" s="107"/>
      <c r="M25" s="107"/>
      <c r="N25" s="107"/>
      <c r="O25" s="107"/>
      <c r="P25" s="107"/>
      <c r="Q25" s="107"/>
      <c r="R25" s="107"/>
      <c r="S25" s="107"/>
      <c r="T25" s="75"/>
      <c r="U25" s="76"/>
      <c r="V25" s="76"/>
      <c r="W25" s="76"/>
      <c r="X25" s="76"/>
      <c r="Y25" s="76"/>
    </row>
    <row r="26" spans="1:25" ht="18.75">
      <c r="A26" s="101"/>
      <c r="B26" s="142"/>
      <c r="C26" s="143"/>
      <c r="D26" s="143"/>
      <c r="E26" s="144"/>
      <c r="F26" s="145"/>
      <c r="G26" s="146"/>
      <c r="H26" s="145"/>
      <c r="I26" s="108"/>
      <c r="J26" s="105"/>
      <c r="K26" s="87"/>
      <c r="L26" s="87"/>
      <c r="M26" s="87"/>
      <c r="N26" s="87"/>
      <c r="O26" s="87"/>
      <c r="P26" s="105"/>
      <c r="Q26" s="105"/>
      <c r="R26" s="105"/>
      <c r="S26" s="105"/>
      <c r="T26" s="75"/>
      <c r="U26" s="76"/>
      <c r="V26" s="76"/>
      <c r="W26" s="76"/>
      <c r="X26" s="76"/>
      <c r="Y26" s="76"/>
    </row>
    <row r="27" spans="1:25" ht="18.75">
      <c r="A27" s="101"/>
      <c r="B27" s="142"/>
      <c r="C27" s="143"/>
      <c r="D27" s="143"/>
      <c r="E27" s="144"/>
      <c r="F27" s="145"/>
      <c r="G27" s="146"/>
      <c r="H27" s="145"/>
      <c r="I27" s="106"/>
      <c r="J27" s="105"/>
      <c r="K27" s="107"/>
      <c r="L27" s="107"/>
      <c r="M27" s="107"/>
      <c r="N27" s="107"/>
      <c r="O27" s="107"/>
      <c r="P27" s="107"/>
      <c r="Q27" s="107"/>
      <c r="R27" s="107"/>
      <c r="S27" s="107"/>
      <c r="T27" s="75"/>
      <c r="U27" s="76"/>
      <c r="V27" s="76"/>
      <c r="W27" s="76"/>
      <c r="X27" s="76"/>
      <c r="Y27" s="76"/>
    </row>
    <row r="28" spans="1:25" ht="18.75">
      <c r="A28" s="101"/>
      <c r="B28" s="142"/>
      <c r="C28" s="143"/>
      <c r="D28" s="143"/>
      <c r="E28" s="144"/>
      <c r="F28" s="145"/>
      <c r="G28" s="146"/>
      <c r="H28" s="145"/>
      <c r="I28" s="108"/>
      <c r="J28" s="105"/>
      <c r="K28" s="87"/>
      <c r="L28" s="87"/>
      <c r="M28" s="87"/>
      <c r="N28" s="87"/>
      <c r="O28" s="87"/>
      <c r="P28" s="105"/>
      <c r="Q28" s="105"/>
      <c r="R28" s="105"/>
      <c r="S28" s="105"/>
      <c r="T28" s="75"/>
      <c r="U28" s="76"/>
      <c r="V28" s="76"/>
      <c r="W28" s="76"/>
      <c r="X28" s="76"/>
      <c r="Y28" s="76"/>
    </row>
    <row r="29" spans="1:25" ht="18.75">
      <c r="A29" s="101"/>
      <c r="B29" s="142"/>
      <c r="C29" s="143"/>
      <c r="D29" s="143"/>
      <c r="E29" s="144"/>
      <c r="F29" s="145"/>
      <c r="G29" s="146"/>
      <c r="H29" s="145"/>
      <c r="I29" s="106"/>
      <c r="J29" s="105"/>
      <c r="K29" s="107"/>
      <c r="L29" s="107"/>
      <c r="M29" s="107"/>
      <c r="N29" s="107"/>
      <c r="O29" s="107"/>
      <c r="P29" s="107"/>
      <c r="Q29" s="107"/>
      <c r="R29" s="107"/>
      <c r="S29" s="107"/>
      <c r="T29" s="75"/>
      <c r="U29" s="76"/>
      <c r="V29" s="76"/>
      <c r="W29" s="76"/>
      <c r="X29" s="76"/>
      <c r="Y29" s="76"/>
    </row>
    <row r="30" spans="1:25" ht="18.75">
      <c r="A30" s="63"/>
      <c r="B30" s="142"/>
      <c r="C30" s="143"/>
      <c r="D30" s="143"/>
      <c r="E30" s="144"/>
      <c r="F30" s="145"/>
      <c r="G30" s="146"/>
      <c r="H30" s="145"/>
      <c r="I30" s="108"/>
      <c r="J30" s="75"/>
      <c r="K30" s="87"/>
      <c r="L30" s="109"/>
      <c r="M30" s="109"/>
      <c r="N30" s="109"/>
      <c r="O30" s="109"/>
      <c r="P30" s="109"/>
      <c r="Q30" s="109"/>
      <c r="R30" s="75"/>
      <c r="S30" s="75"/>
      <c r="T30" s="75"/>
      <c r="U30" s="76"/>
      <c r="V30" s="76"/>
      <c r="W30" s="76"/>
      <c r="X30" s="76"/>
      <c r="Y30" s="76"/>
    </row>
    <row r="31" spans="1:25" ht="18.75">
      <c r="A31" s="63"/>
      <c r="B31" s="75"/>
      <c r="C31" s="75"/>
      <c r="D31" s="75"/>
      <c r="E31" s="110"/>
      <c r="F31" s="110"/>
      <c r="G31" s="110"/>
      <c r="H31" s="110"/>
      <c r="I31" s="111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6"/>
      <c r="V31" s="76"/>
      <c r="W31" s="76"/>
      <c r="X31" s="76"/>
      <c r="Y31" s="76"/>
    </row>
    <row r="32" spans="1:25" ht="18.75">
      <c r="A32" s="94"/>
      <c r="B32" s="75"/>
      <c r="C32" s="75"/>
      <c r="D32" s="75"/>
      <c r="E32" s="112"/>
      <c r="F32" s="112"/>
      <c r="G32" s="112"/>
      <c r="H32" s="112"/>
      <c r="I32" s="113"/>
      <c r="J32" s="96"/>
      <c r="K32" s="96"/>
      <c r="L32" s="96"/>
      <c r="M32" s="96"/>
      <c r="N32" s="96"/>
      <c r="O32" s="96"/>
      <c r="P32" s="96"/>
      <c r="Q32" s="96"/>
      <c r="R32" s="96"/>
      <c r="S32" s="75"/>
      <c r="T32" s="75"/>
      <c r="U32" s="76"/>
      <c r="V32" s="76"/>
      <c r="W32" s="76"/>
      <c r="X32" s="76"/>
      <c r="Y32" s="76"/>
    </row>
    <row r="33" spans="1:25" ht="18.75">
      <c r="A33" s="63"/>
      <c r="B33" s="75"/>
      <c r="C33" s="75"/>
      <c r="D33" s="75"/>
      <c r="E33" s="112"/>
      <c r="F33" s="75"/>
      <c r="G33" s="75"/>
      <c r="H33" s="75"/>
      <c r="I33" s="102"/>
      <c r="J33" s="102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6"/>
      <c r="V33" s="76"/>
      <c r="W33" s="76"/>
      <c r="X33" s="76"/>
      <c r="Y33" s="76"/>
    </row>
    <row r="34" spans="1:25" ht="18.75">
      <c r="A34" s="63"/>
      <c r="B34" s="75"/>
      <c r="C34" s="75"/>
      <c r="D34" s="75"/>
      <c r="E34" s="112"/>
      <c r="F34" s="75"/>
      <c r="G34" s="75"/>
      <c r="H34" s="75"/>
      <c r="I34" s="102"/>
      <c r="J34" s="102"/>
      <c r="K34" s="75"/>
      <c r="L34" s="78"/>
      <c r="M34" s="78"/>
      <c r="N34" s="78"/>
      <c r="O34" s="78"/>
      <c r="P34" s="78"/>
      <c r="Q34" s="78"/>
      <c r="R34" s="78"/>
      <c r="S34" s="78"/>
      <c r="T34" s="78"/>
      <c r="U34" s="76"/>
      <c r="V34" s="76"/>
      <c r="W34" s="76"/>
      <c r="X34" s="76"/>
      <c r="Y34" s="76"/>
    </row>
    <row r="35" spans="1:25" ht="18.75">
      <c r="A35" s="63"/>
      <c r="B35" s="75"/>
      <c r="C35" s="75"/>
      <c r="D35" s="75"/>
      <c r="E35" s="112"/>
      <c r="F35" s="75"/>
      <c r="G35" s="75"/>
      <c r="H35" s="75"/>
      <c r="I35" s="102"/>
      <c r="J35" s="102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6"/>
      <c r="V35" s="76"/>
      <c r="W35" s="76"/>
      <c r="X35" s="76"/>
      <c r="Y35" s="76"/>
    </row>
    <row r="36" spans="1:25" ht="18.75">
      <c r="A36" s="6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6"/>
      <c r="V36" s="76"/>
      <c r="W36" s="76"/>
      <c r="X36" s="76"/>
      <c r="Y36" s="76"/>
    </row>
    <row r="37" spans="1:25" ht="18.75">
      <c r="A37" s="62"/>
      <c r="B37" s="75"/>
      <c r="C37" s="147"/>
      <c r="D37" s="147"/>
      <c r="E37" s="114"/>
      <c r="F37" s="115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75"/>
      <c r="T37" s="75"/>
      <c r="U37" s="76"/>
      <c r="V37" s="76"/>
      <c r="W37" s="76"/>
      <c r="X37" s="76"/>
      <c r="Y37" s="76"/>
    </row>
    <row r="38" spans="1:25" ht="18.75">
      <c r="A38" s="63"/>
      <c r="B38" s="75"/>
      <c r="C38" s="147"/>
      <c r="D38" s="147"/>
      <c r="E38" s="114"/>
      <c r="F38" s="117"/>
      <c r="G38" s="118"/>
      <c r="H38" s="118"/>
      <c r="I38" s="118"/>
      <c r="J38" s="118"/>
      <c r="K38" s="118"/>
      <c r="L38" s="118"/>
      <c r="M38" s="118"/>
      <c r="N38" s="75"/>
      <c r="O38" s="75"/>
      <c r="P38" s="75"/>
      <c r="Q38" s="75"/>
      <c r="R38" s="75"/>
      <c r="S38" s="75"/>
      <c r="T38" s="75"/>
      <c r="U38" s="76"/>
      <c r="V38" s="76"/>
      <c r="W38" s="76"/>
      <c r="X38" s="76"/>
      <c r="Y38" s="76"/>
    </row>
    <row r="39" spans="1:25" ht="18.75">
      <c r="A39" s="63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6"/>
      <c r="V39" s="76"/>
      <c r="W39" s="76"/>
      <c r="X39" s="76"/>
      <c r="Y39" s="76"/>
    </row>
    <row r="40" spans="1:25" ht="18.75">
      <c r="A40" s="63"/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6"/>
      <c r="V40" s="76"/>
      <c r="W40" s="76"/>
      <c r="X40" s="76"/>
      <c r="Y40" s="76"/>
    </row>
    <row r="41" spans="1:25" ht="18.75">
      <c r="A41" s="63"/>
      <c r="B41" s="75"/>
      <c r="C41" s="75"/>
      <c r="D41" s="75"/>
      <c r="E41" s="102"/>
      <c r="F41" s="102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6"/>
      <c r="V41" s="76"/>
      <c r="W41" s="76"/>
      <c r="X41" s="76"/>
      <c r="Y41" s="76"/>
    </row>
    <row r="42" spans="1:25" ht="18.75">
      <c r="A42" s="63"/>
      <c r="B42" s="75"/>
      <c r="C42" s="148"/>
      <c r="D42" s="148"/>
      <c r="E42" s="102"/>
      <c r="F42" s="119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75"/>
      <c r="S42" s="75"/>
      <c r="T42" s="75"/>
      <c r="U42" s="76"/>
      <c r="V42" s="76"/>
      <c r="W42" s="76"/>
      <c r="X42" s="76"/>
      <c r="Y42" s="76"/>
    </row>
    <row r="43" spans="1:25" ht="18.75">
      <c r="A43" s="63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6"/>
      <c r="V43" s="76"/>
      <c r="W43" s="76"/>
      <c r="X43" s="76"/>
      <c r="Y43" s="76"/>
    </row>
    <row r="44" spans="1:25" ht="21">
      <c r="A44" s="63"/>
      <c r="B44" s="120"/>
      <c r="C44" s="75"/>
      <c r="D44" s="75"/>
      <c r="E44" s="121"/>
      <c r="F44" s="121"/>
      <c r="G44" s="121"/>
      <c r="H44" s="122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6"/>
      <c r="V44" s="76"/>
      <c r="W44" s="76"/>
      <c r="X44" s="76"/>
      <c r="Y44" s="76"/>
    </row>
    <row r="45" spans="1:25" ht="18.75">
      <c r="A45" s="63"/>
      <c r="B45" s="123"/>
      <c r="C45" s="149"/>
      <c r="D45" s="149"/>
      <c r="E45" s="124"/>
      <c r="F45" s="124"/>
      <c r="G45" s="125"/>
      <c r="H45" s="126"/>
      <c r="I45" s="127"/>
      <c r="J45" s="127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76"/>
      <c r="V45" s="76"/>
      <c r="W45" s="76"/>
      <c r="X45" s="76"/>
      <c r="Y45" s="76"/>
    </row>
    <row r="46" spans="1:25" ht="18.75">
      <c r="A46" s="61"/>
      <c r="B46" s="42"/>
      <c r="C46" s="136"/>
      <c r="D46" s="136"/>
      <c r="E46" s="53"/>
      <c r="F46" s="53"/>
      <c r="G46" s="53"/>
      <c r="H46" s="55"/>
      <c r="I46" s="56"/>
      <c r="J46" s="56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5" ht="18.75">
      <c r="A47" s="61"/>
      <c r="B47" s="42"/>
      <c r="C47" s="136"/>
      <c r="D47" s="136"/>
      <c r="E47" s="53"/>
      <c r="F47" s="53"/>
      <c r="G47" s="53"/>
      <c r="H47" s="55"/>
      <c r="I47" s="56"/>
      <c r="J47" s="56"/>
      <c r="K47" s="42"/>
      <c r="L47" s="42"/>
      <c r="M47" s="42"/>
      <c r="N47" s="42"/>
      <c r="O47" s="42"/>
      <c r="P47" s="42"/>
      <c r="Q47" s="42"/>
      <c r="R47" s="42"/>
      <c r="S47" s="42"/>
      <c r="T47" s="42"/>
    </row>
    <row r="48" spans="1:25" ht="18.75">
      <c r="A48" s="61"/>
      <c r="B48" s="42"/>
      <c r="C48" s="136"/>
      <c r="D48" s="136"/>
      <c r="E48" s="53"/>
      <c r="F48" s="53"/>
      <c r="G48" s="54"/>
      <c r="H48" s="55"/>
      <c r="I48" s="56"/>
      <c r="J48" s="56"/>
      <c r="K48" s="57"/>
      <c r="L48" s="57"/>
      <c r="M48" s="57"/>
      <c r="N48" s="57"/>
      <c r="O48" s="57"/>
      <c r="P48" s="42"/>
      <c r="Q48" s="42"/>
      <c r="R48" s="42"/>
      <c r="S48" s="42"/>
      <c r="T48" s="42"/>
    </row>
    <row r="49" spans="1:20" ht="18.75">
      <c r="A49" s="61"/>
      <c r="B49" s="42"/>
      <c r="C49" s="136"/>
      <c r="D49" s="136"/>
      <c r="E49" s="53"/>
      <c r="F49" s="53"/>
      <c r="G49" s="54"/>
      <c r="H49" s="55"/>
      <c r="I49" s="56"/>
      <c r="J49" s="56"/>
      <c r="K49" s="57"/>
      <c r="L49" s="57"/>
      <c r="M49" s="57"/>
      <c r="N49" s="57"/>
      <c r="O49" s="57"/>
      <c r="P49" s="42"/>
      <c r="Q49" s="42"/>
      <c r="R49" s="42"/>
      <c r="S49" s="42"/>
      <c r="T49" s="42"/>
    </row>
    <row r="50" spans="1:20" ht="18.75">
      <c r="A50" s="61"/>
      <c r="B50" s="42"/>
      <c r="C50" s="136"/>
      <c r="D50" s="136"/>
      <c r="E50" s="53"/>
      <c r="F50" s="53"/>
      <c r="G50" s="54"/>
      <c r="H50" s="55"/>
      <c r="I50" s="56"/>
      <c r="J50" s="56"/>
      <c r="K50" s="57"/>
      <c r="L50" s="57"/>
      <c r="M50" s="57"/>
      <c r="N50" s="57"/>
      <c r="O50" s="57"/>
      <c r="P50" s="42"/>
      <c r="Q50" s="42"/>
      <c r="R50" s="42"/>
      <c r="S50" s="42"/>
      <c r="T50" s="42"/>
    </row>
    <row r="51" spans="1:20" ht="18.75">
      <c r="A51" s="61"/>
      <c r="B51" s="42"/>
      <c r="C51" s="59"/>
      <c r="D51" s="59"/>
      <c r="E51" s="53"/>
      <c r="F51" s="53"/>
      <c r="G51" s="54"/>
      <c r="H51" s="55"/>
      <c r="I51" s="56"/>
      <c r="J51" s="56"/>
      <c r="K51" s="57"/>
      <c r="L51" s="57"/>
      <c r="M51" s="57"/>
      <c r="N51" s="57"/>
      <c r="O51" s="57"/>
      <c r="P51" s="42"/>
      <c r="Q51" s="42"/>
      <c r="R51" s="42"/>
      <c r="S51" s="42"/>
      <c r="T51" s="42"/>
    </row>
    <row r="52" spans="1:20" ht="18.75">
      <c r="A52" s="61"/>
      <c r="B52" s="42"/>
      <c r="C52" s="59"/>
      <c r="D52" s="59"/>
      <c r="E52" s="53"/>
      <c r="F52" s="53"/>
      <c r="G52" s="54"/>
      <c r="H52" s="55"/>
      <c r="I52" s="56"/>
      <c r="J52" s="56"/>
      <c r="K52" s="57"/>
      <c r="L52" s="57"/>
      <c r="M52" s="57"/>
      <c r="N52" s="57"/>
      <c r="O52" s="57"/>
      <c r="P52" s="42"/>
      <c r="Q52" s="42"/>
      <c r="R52" s="42"/>
      <c r="S52" s="42"/>
      <c r="T52" s="42"/>
    </row>
    <row r="53" spans="1:20" ht="18.75">
      <c r="A53" s="61"/>
      <c r="B53" s="42"/>
      <c r="C53" s="42"/>
      <c r="D53" s="42"/>
      <c r="E53" s="5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</row>
    <row r="54" spans="1:20" ht="18.75">
      <c r="A54" s="61"/>
      <c r="B54" s="42"/>
      <c r="C54" s="42"/>
      <c r="D54" s="42"/>
      <c r="E54" s="5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</row>
    <row r="55" spans="1:20" ht="18.75">
      <c r="A55" s="61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1"/>
      <c r="Q55" s="51"/>
      <c r="R55" s="51"/>
      <c r="S55" s="51"/>
      <c r="T55" s="51"/>
    </row>
    <row r="56" spans="1:20" ht="18.75">
      <c r="A56" s="6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8.75">
      <c r="A57" s="6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18.75">
      <c r="A58" s="6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1"/>
    </row>
    <row r="62" spans="1:20">
      <c r="A62" s="2"/>
      <c r="B62" s="2"/>
    </row>
    <row r="64" spans="1:20">
      <c r="A64" s="1"/>
    </row>
    <row r="68" spans="1:8">
      <c r="A68" s="70"/>
      <c r="B68" s="70"/>
      <c r="C68" s="70"/>
      <c r="D68" s="70"/>
      <c r="E68" s="70"/>
      <c r="F68" s="70"/>
      <c r="G68" s="70"/>
    </row>
    <row r="69" spans="1:8">
      <c r="A69" s="71"/>
      <c r="B69" s="71"/>
      <c r="C69" s="71"/>
      <c r="D69" s="71"/>
      <c r="E69" s="71"/>
      <c r="F69" s="71"/>
    </row>
    <row r="70" spans="1:8">
      <c r="A70" s="70"/>
      <c r="B70" s="70"/>
      <c r="C70" s="70"/>
      <c r="D70" s="70"/>
      <c r="E70" s="70"/>
      <c r="F70" s="70"/>
      <c r="H70" s="70"/>
    </row>
    <row r="73" spans="1:8">
      <c r="A73" s="2"/>
      <c r="B73" s="2"/>
      <c r="C73" s="2"/>
      <c r="D73" s="2"/>
      <c r="E73" s="2"/>
      <c r="F73" s="2"/>
    </row>
    <row r="76" spans="1:8">
      <c r="A76" s="2"/>
      <c r="B76" s="2"/>
      <c r="C76" s="2"/>
    </row>
    <row r="77" spans="1:8">
      <c r="A77" s="2"/>
      <c r="B77" s="2"/>
      <c r="C77" s="2"/>
    </row>
    <row r="79" spans="1:8">
      <c r="A79" s="1"/>
    </row>
    <row r="82" spans="1:8">
      <c r="A82" s="1"/>
    </row>
    <row r="83" spans="1:8">
      <c r="H83" s="72"/>
    </row>
    <row r="84" spans="1:8">
      <c r="H84" s="72"/>
    </row>
    <row r="85" spans="1:8">
      <c r="H85" s="2"/>
    </row>
    <row r="86" spans="1:8">
      <c r="G86" s="72"/>
    </row>
    <row r="87" spans="1:8">
      <c r="H87" s="2"/>
    </row>
    <row r="89" spans="1:8">
      <c r="G89" s="2"/>
    </row>
    <row r="90" spans="1:8">
      <c r="H90" s="2"/>
    </row>
    <row r="91" spans="1:8">
      <c r="H91" s="72"/>
    </row>
    <row r="92" spans="1:8">
      <c r="H92" s="72"/>
    </row>
    <row r="93" spans="1:8">
      <c r="H93" s="2"/>
    </row>
    <row r="94" spans="1:8">
      <c r="H94" s="72"/>
    </row>
    <row r="95" spans="1:8">
      <c r="H95" s="2"/>
    </row>
    <row r="96" spans="1:8">
      <c r="H96" s="72"/>
    </row>
    <row r="97" spans="1:8">
      <c r="H97" s="2"/>
    </row>
    <row r="104" spans="1:8">
      <c r="B104" s="70"/>
      <c r="C104" s="70"/>
      <c r="E104" s="70"/>
    </row>
    <row r="105" spans="1:8">
      <c r="B105" s="70"/>
      <c r="C105" s="70"/>
      <c r="E105" s="70"/>
    </row>
    <row r="106" spans="1:8">
      <c r="B106" s="70"/>
      <c r="C106" s="70"/>
      <c r="E106" s="70"/>
    </row>
    <row r="107" spans="1:8">
      <c r="B107" s="70"/>
      <c r="C107" s="70"/>
      <c r="E107" s="70"/>
    </row>
    <row r="108" spans="1:8">
      <c r="B108" s="70"/>
      <c r="D108" s="70"/>
    </row>
    <row r="110" spans="1:8">
      <c r="A110" s="1"/>
    </row>
    <row r="112" spans="1:8">
      <c r="B112" s="70"/>
      <c r="C112" s="70"/>
    </row>
    <row r="114" spans="1:7">
      <c r="A114" s="1"/>
      <c r="F114" s="73"/>
    </row>
    <row r="115" spans="1:7">
      <c r="B115" s="70"/>
      <c r="C115" s="70"/>
      <c r="G115" s="73"/>
    </row>
    <row r="116" spans="1:7">
      <c r="B116" s="70"/>
      <c r="C116" s="70"/>
      <c r="G116" s="73"/>
    </row>
    <row r="117" spans="1:7">
      <c r="B117" s="70"/>
      <c r="C117" s="70"/>
    </row>
    <row r="118" spans="1:7">
      <c r="B118" s="70"/>
      <c r="C118" s="70"/>
      <c r="E118" s="73"/>
      <c r="F118" s="73"/>
      <c r="G118" s="73"/>
    </row>
    <row r="119" spans="1:7">
      <c r="B119" s="70"/>
      <c r="C119" s="70"/>
      <c r="E119" s="73"/>
      <c r="F119" s="73"/>
      <c r="G119" s="73"/>
    </row>
    <row r="120" spans="1:7">
      <c r="B120" s="70"/>
      <c r="F120" s="73"/>
    </row>
  </sheetData>
  <mergeCells count="29">
    <mergeCell ref="C48:D48"/>
    <mergeCell ref="C49:D49"/>
    <mergeCell ref="C50:D50"/>
    <mergeCell ref="C37:D37"/>
    <mergeCell ref="C38:D38"/>
    <mergeCell ref="C42:D42"/>
    <mergeCell ref="C45:D45"/>
    <mergeCell ref="C46:D46"/>
    <mergeCell ref="C47:D47"/>
    <mergeCell ref="H29:H30"/>
    <mergeCell ref="B27:B28"/>
    <mergeCell ref="C27:D28"/>
    <mergeCell ref="E27:E28"/>
    <mergeCell ref="F27:F28"/>
    <mergeCell ref="G27:G28"/>
    <mergeCell ref="H27:H28"/>
    <mergeCell ref="B29:B30"/>
    <mergeCell ref="C29:D30"/>
    <mergeCell ref="E29:E30"/>
    <mergeCell ref="F29:F30"/>
    <mergeCell ref="G29:G30"/>
    <mergeCell ref="H8:H9"/>
    <mergeCell ref="F24:H24"/>
    <mergeCell ref="B25:B26"/>
    <mergeCell ref="C25:D26"/>
    <mergeCell ref="E25:E26"/>
    <mergeCell ref="F25:F26"/>
    <mergeCell ref="G25:G26"/>
    <mergeCell ref="H25:H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Calculator</vt:lpstr>
      <vt:lpstr>Example</vt:lpstr>
      <vt:lpstr>Example (2)</vt:lpstr>
      <vt:lpstr>--</vt:lpstr>
      <vt:lpstr>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dcterms:created xsi:type="dcterms:W3CDTF">2021-03-21T14:36:43Z</dcterms:created>
  <dcterms:modified xsi:type="dcterms:W3CDTF">2021-04-25T15:24:50Z</dcterms:modified>
</cp:coreProperties>
</file>